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C:\temp\業務\HP\掲載ファイル\"/>
    </mc:Choice>
  </mc:AlternateContent>
  <xr:revisionPtr revIDLastSave="0" documentId="13_ncr:1_{FD65F602-9A60-4303-97D6-093E2D60181C}" xr6:coauthVersionLast="47" xr6:coauthVersionMax="47" xr10:uidLastSave="{00000000-0000-0000-0000-000000000000}"/>
  <bookViews>
    <workbookView xWindow="-120" yWindow="-120" windowWidth="19440" windowHeight="15000" xr2:uid="{00000000-000D-0000-FFFF-FFFF00000000}"/>
  </bookViews>
  <sheets>
    <sheet name="固定資産税計算入力フォーム" sheetId="1" r:id="rId1"/>
    <sheet name="減価残存率表" sheetId="2" r:id="rId2"/>
    <sheet name="計算用シート" sheetId="3" r:id="rId3"/>
    <sheet name="計算用シート2" sheetId="4" r:id="rId4"/>
    <sheet name="計算用シート3" sheetId="5" r:id="rId5"/>
    <sheet name="計算用シート4" sheetId="6" r:id="rId6"/>
    <sheet name="計算用シート5" sheetId="7" r:id="rId7"/>
  </sheets>
  <definedNames>
    <definedName name="_xlnm.Print_Area" localSheetId="0">固定資産税計算入力フォーム!$A$1:$Q$26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1" l="1"/>
  <c r="N21" i="1"/>
  <c r="L21" i="1"/>
  <c r="J21" i="1"/>
  <c r="H21" i="1"/>
  <c r="C15" i="1" l="1"/>
  <c r="P15" i="1"/>
  <c r="N15" i="1"/>
  <c r="L15" i="1"/>
  <c r="J15" i="1"/>
  <c r="C11" i="1"/>
  <c r="J2" i="7"/>
  <c r="I2" i="7"/>
  <c r="B2" i="7" s="1"/>
  <c r="J2" i="6"/>
  <c r="I2" i="6"/>
  <c r="B2" i="6" s="1"/>
  <c r="J2" i="5"/>
  <c r="I2" i="5"/>
  <c r="B2" i="5" s="1"/>
  <c r="B3" i="5" s="1"/>
  <c r="J2" i="4"/>
  <c r="I2" i="4"/>
  <c r="B2" i="4" s="1"/>
  <c r="J2" i="3"/>
  <c r="I2" i="3"/>
  <c r="B2" i="3" s="1"/>
  <c r="B3" i="3" s="1"/>
  <c r="C2" i="5" l="1"/>
  <c r="B3" i="4"/>
  <c r="C2" i="4"/>
  <c r="B3" i="7"/>
  <c r="C2" i="7"/>
  <c r="C2" i="6"/>
  <c r="B3" i="6"/>
  <c r="B4" i="5"/>
  <c r="C3" i="5"/>
  <c r="C3" i="3"/>
  <c r="B4" i="3"/>
  <c r="C2" i="3"/>
  <c r="F2" i="3" l="1"/>
  <c r="E2" i="3"/>
  <c r="G2" i="3"/>
  <c r="F3" i="3"/>
  <c r="G3" i="3"/>
  <c r="E3" i="3"/>
  <c r="F2" i="6"/>
  <c r="E2" i="6"/>
  <c r="G2" i="6"/>
  <c r="G2" i="4"/>
  <c r="E2" i="4"/>
  <c r="F2" i="4"/>
  <c r="F2" i="7"/>
  <c r="E2" i="7"/>
  <c r="G2" i="7"/>
  <c r="G3" i="5"/>
  <c r="E3" i="5"/>
  <c r="F3" i="5"/>
  <c r="D2" i="5"/>
  <c r="E2" i="5"/>
  <c r="F2" i="5"/>
  <c r="G2" i="5"/>
  <c r="D3" i="5"/>
  <c r="B5" i="3"/>
  <c r="C4" i="3"/>
  <c r="C3" i="6"/>
  <c r="B4" i="6"/>
  <c r="D3" i="3"/>
  <c r="D2" i="6"/>
  <c r="C3" i="7"/>
  <c r="B4" i="7"/>
  <c r="C4" i="5"/>
  <c r="B5" i="5"/>
  <c r="D2" i="4"/>
  <c r="D2" i="3"/>
  <c r="D2" i="7"/>
  <c r="C3" i="4"/>
  <c r="B4" i="4"/>
  <c r="F3" i="6" l="1"/>
  <c r="G3" i="6"/>
  <c r="E3" i="6"/>
  <c r="F4" i="3"/>
  <c r="E4" i="3"/>
  <c r="G4" i="3"/>
  <c r="F3" i="4"/>
  <c r="E3" i="4"/>
  <c r="G3" i="4"/>
  <c r="F3" i="7"/>
  <c r="E3" i="7"/>
  <c r="G3" i="7"/>
  <c r="F4" i="5"/>
  <c r="E4" i="5"/>
  <c r="G4" i="5"/>
  <c r="B6" i="5"/>
  <c r="C5" i="5"/>
  <c r="B5" i="7"/>
  <c r="C4" i="7"/>
  <c r="D3" i="7"/>
  <c r="D4" i="5"/>
  <c r="B5" i="4"/>
  <c r="C4" i="4"/>
  <c r="D3" i="4"/>
  <c r="C4" i="6"/>
  <c r="B5" i="6"/>
  <c r="D3" i="6"/>
  <c r="D4" i="3"/>
  <c r="C5" i="3"/>
  <c r="B6" i="3"/>
  <c r="E4" i="7" l="1"/>
  <c r="G4" i="7"/>
  <c r="F4" i="7"/>
  <c r="F5" i="3"/>
  <c r="E5" i="3"/>
  <c r="G5" i="3"/>
  <c r="E4" i="6"/>
  <c r="G4" i="6"/>
  <c r="F4" i="6"/>
  <c r="G4" i="4"/>
  <c r="F4" i="4"/>
  <c r="E4" i="4"/>
  <c r="G5" i="5"/>
  <c r="E5" i="5"/>
  <c r="F5" i="5"/>
  <c r="D4" i="4"/>
  <c r="D4" i="6"/>
  <c r="C5" i="4"/>
  <c r="B6" i="4"/>
  <c r="C6" i="3"/>
  <c r="B7" i="3"/>
  <c r="D4" i="7"/>
  <c r="C5" i="7"/>
  <c r="B6" i="7"/>
  <c r="D5" i="5"/>
  <c r="D5" i="3"/>
  <c r="C5" i="6"/>
  <c r="B6" i="6"/>
  <c r="C6" i="5"/>
  <c r="B7" i="5"/>
  <c r="G5" i="6" l="1"/>
  <c r="F5" i="6"/>
  <c r="E5" i="6"/>
  <c r="F6" i="5"/>
  <c r="E6" i="5"/>
  <c r="G6" i="5"/>
  <c r="F5" i="7"/>
  <c r="G5" i="7"/>
  <c r="E5" i="7"/>
  <c r="F6" i="3"/>
  <c r="E6" i="3"/>
  <c r="G6" i="3"/>
  <c r="F5" i="4"/>
  <c r="E5" i="4"/>
  <c r="G5" i="4"/>
  <c r="C7" i="3"/>
  <c r="B8" i="3"/>
  <c r="D6" i="3"/>
  <c r="D5" i="4"/>
  <c r="C7" i="5"/>
  <c r="B8" i="5"/>
  <c r="B7" i="4"/>
  <c r="C6" i="4"/>
  <c r="D5" i="7"/>
  <c r="D5" i="6"/>
  <c r="D6" i="5"/>
  <c r="C6" i="6"/>
  <c r="B7" i="6"/>
  <c r="B7" i="7"/>
  <c r="C6" i="7"/>
  <c r="G6" i="7" l="1"/>
  <c r="F6" i="7"/>
  <c r="E6" i="7"/>
  <c r="F7" i="3"/>
  <c r="G7" i="3"/>
  <c r="E7" i="3"/>
  <c r="F6" i="4"/>
  <c r="E6" i="4"/>
  <c r="G6" i="4"/>
  <c r="F7" i="5"/>
  <c r="G7" i="5"/>
  <c r="E7" i="5"/>
  <c r="F6" i="6"/>
  <c r="E6" i="6"/>
  <c r="G6" i="6"/>
  <c r="C7" i="4"/>
  <c r="B8" i="4"/>
  <c r="C7" i="7"/>
  <c r="B8" i="7"/>
  <c r="D6" i="7"/>
  <c r="D6" i="6"/>
  <c r="C8" i="5"/>
  <c r="B9" i="5"/>
  <c r="C8" i="3"/>
  <c r="B9" i="3"/>
  <c r="D7" i="3"/>
  <c r="D7" i="5"/>
  <c r="B8" i="6"/>
  <c r="C7" i="6"/>
  <c r="D6" i="4"/>
  <c r="G7" i="4" l="1"/>
  <c r="E7" i="4"/>
  <c r="F7" i="4"/>
  <c r="F7" i="6"/>
  <c r="E7" i="6"/>
  <c r="G7" i="6"/>
  <c r="E8" i="3"/>
  <c r="G8" i="3"/>
  <c r="F8" i="3"/>
  <c r="E8" i="5"/>
  <c r="G8" i="5"/>
  <c r="F8" i="5"/>
  <c r="F7" i="7"/>
  <c r="E7" i="7"/>
  <c r="G7" i="7"/>
  <c r="D8" i="3"/>
  <c r="B10" i="3"/>
  <c r="C9" i="3"/>
  <c r="C9" i="5"/>
  <c r="B10" i="5"/>
  <c r="B9" i="7"/>
  <c r="C8" i="7"/>
  <c r="D7" i="7"/>
  <c r="D7" i="6"/>
  <c r="B9" i="4"/>
  <c r="C8" i="4"/>
  <c r="D8" i="5"/>
  <c r="C8" i="6"/>
  <c r="B9" i="6"/>
  <c r="D7" i="4"/>
  <c r="F8" i="4" l="1"/>
  <c r="E8" i="4"/>
  <c r="G8" i="4"/>
  <c r="G8" i="7"/>
  <c r="F8" i="7"/>
  <c r="E8" i="7"/>
  <c r="G9" i="5"/>
  <c r="F9" i="5"/>
  <c r="E9" i="5"/>
  <c r="E8" i="6"/>
  <c r="G8" i="6"/>
  <c r="F8" i="6"/>
  <c r="E9" i="3"/>
  <c r="G9" i="3"/>
  <c r="F9" i="3"/>
  <c r="C9" i="4"/>
  <c r="B10" i="4"/>
  <c r="B11" i="5"/>
  <c r="C10" i="5"/>
  <c r="D9" i="5"/>
  <c r="D9" i="3"/>
  <c r="C10" i="3"/>
  <c r="B11" i="3"/>
  <c r="B10" i="7"/>
  <c r="C9" i="7"/>
  <c r="C9" i="6"/>
  <c r="B10" i="6"/>
  <c r="D8" i="6"/>
  <c r="D8" i="7"/>
  <c r="D8" i="4"/>
  <c r="G9" i="4" l="1"/>
  <c r="F9" i="4"/>
  <c r="E9" i="4"/>
  <c r="F9" i="7"/>
  <c r="E9" i="7"/>
  <c r="G9" i="7"/>
  <c r="F9" i="6"/>
  <c r="G9" i="6"/>
  <c r="E9" i="6"/>
  <c r="E10" i="3"/>
  <c r="F10" i="3"/>
  <c r="G10" i="3"/>
  <c r="F10" i="5"/>
  <c r="E10" i="5"/>
  <c r="G10" i="5"/>
  <c r="B11" i="6"/>
  <c r="C10" i="6"/>
  <c r="D9" i="6"/>
  <c r="C10" i="7"/>
  <c r="B11" i="7"/>
  <c r="D10" i="3"/>
  <c r="D9" i="7"/>
  <c r="D10" i="5"/>
  <c r="C11" i="5"/>
  <c r="B12" i="5"/>
  <c r="B11" i="4"/>
  <c r="C10" i="4"/>
  <c r="B12" i="3"/>
  <c r="C11" i="3"/>
  <c r="D9" i="4"/>
  <c r="F10" i="4" l="1"/>
  <c r="E10" i="4"/>
  <c r="G10" i="4"/>
  <c r="E11" i="3"/>
  <c r="F11" i="3"/>
  <c r="G11" i="3"/>
  <c r="E10" i="7"/>
  <c r="G10" i="7"/>
  <c r="F10" i="7"/>
  <c r="F11" i="5"/>
  <c r="E11" i="5"/>
  <c r="G11" i="5"/>
  <c r="G10" i="6"/>
  <c r="E10" i="6"/>
  <c r="F10" i="6"/>
  <c r="C11" i="4"/>
  <c r="B12" i="4"/>
  <c r="B13" i="5"/>
  <c r="C12" i="5"/>
  <c r="D10" i="4"/>
  <c r="B12" i="7"/>
  <c r="C11" i="7"/>
  <c r="D10" i="7"/>
  <c r="D10" i="6"/>
  <c r="D11" i="5"/>
  <c r="D11" i="3"/>
  <c r="C12" i="3"/>
  <c r="B13" i="3"/>
  <c r="B12" i="6"/>
  <c r="C11" i="6"/>
  <c r="F11" i="4" l="1"/>
  <c r="E11" i="4"/>
  <c r="G11" i="4"/>
  <c r="F12" i="3"/>
  <c r="E12" i="3"/>
  <c r="G12" i="3"/>
  <c r="G11" i="7"/>
  <c r="E11" i="7"/>
  <c r="F11" i="7"/>
  <c r="F11" i="6"/>
  <c r="E11" i="6"/>
  <c r="G11" i="6"/>
  <c r="E12" i="5"/>
  <c r="G12" i="5"/>
  <c r="F12" i="5"/>
  <c r="D11" i="7"/>
  <c r="D12" i="5"/>
  <c r="B13" i="6"/>
  <c r="C12" i="6"/>
  <c r="C13" i="5"/>
  <c r="B14" i="5"/>
  <c r="C12" i="7"/>
  <c r="B13" i="7"/>
  <c r="B14" i="3"/>
  <c r="C13" i="3"/>
  <c r="C12" i="4"/>
  <c r="B13" i="4"/>
  <c r="D11" i="6"/>
  <c r="D12" i="3"/>
  <c r="D11" i="4"/>
  <c r="E13" i="3" l="1"/>
  <c r="F13" i="3"/>
  <c r="G13" i="3"/>
  <c r="E12" i="4"/>
  <c r="G12" i="4"/>
  <c r="F12" i="4"/>
  <c r="F12" i="6"/>
  <c r="G12" i="6"/>
  <c r="E12" i="6"/>
  <c r="F13" i="5"/>
  <c r="E13" i="5"/>
  <c r="G13" i="5"/>
  <c r="F12" i="7"/>
  <c r="E12" i="7"/>
  <c r="G12" i="7"/>
  <c r="C13" i="4"/>
  <c r="B14" i="4"/>
  <c r="D12" i="4"/>
  <c r="D13" i="5"/>
  <c r="D12" i="6"/>
  <c r="B14" i="6"/>
  <c r="C13" i="6"/>
  <c r="B15" i="3"/>
  <c r="C14" i="3"/>
  <c r="C14" i="5"/>
  <c r="B15" i="5"/>
  <c r="D13" i="3"/>
  <c r="C13" i="7"/>
  <c r="B14" i="7"/>
  <c r="D12" i="7"/>
  <c r="G13" i="4" l="1"/>
  <c r="F13" i="4"/>
  <c r="E13" i="4"/>
  <c r="E13" i="7"/>
  <c r="G13" i="7"/>
  <c r="F13" i="7"/>
  <c r="E14" i="5"/>
  <c r="G14" i="5"/>
  <c r="F14" i="5"/>
  <c r="F13" i="6"/>
  <c r="E13" i="6"/>
  <c r="G13" i="6"/>
  <c r="E14" i="3"/>
  <c r="G14" i="3"/>
  <c r="F14" i="3"/>
  <c r="D14" i="3"/>
  <c r="D14" i="5"/>
  <c r="B16" i="3"/>
  <c r="C15" i="3"/>
  <c r="D13" i="6"/>
  <c r="C14" i="6"/>
  <c r="B15" i="6"/>
  <c r="C15" i="5"/>
  <c r="B16" i="5"/>
  <c r="C14" i="7"/>
  <c r="B15" i="7"/>
  <c r="B15" i="4"/>
  <c r="C14" i="4"/>
  <c r="D13" i="7"/>
  <c r="D13" i="4"/>
  <c r="F14" i="4" l="1"/>
  <c r="E14" i="4"/>
  <c r="G14" i="4"/>
  <c r="F14" i="7"/>
  <c r="E14" i="7"/>
  <c r="G14" i="7"/>
  <c r="F15" i="5"/>
  <c r="E15" i="5"/>
  <c r="G15" i="5"/>
  <c r="G15" i="3"/>
  <c r="F15" i="3"/>
  <c r="E15" i="3"/>
  <c r="E14" i="6"/>
  <c r="F14" i="6"/>
  <c r="G14" i="6"/>
  <c r="D14" i="7"/>
  <c r="D14" i="4"/>
  <c r="C15" i="4"/>
  <c r="B16" i="4"/>
  <c r="D15" i="5"/>
  <c r="D15" i="3"/>
  <c r="B16" i="6"/>
  <c r="C15" i="6"/>
  <c r="C16" i="3"/>
  <c r="B17" i="3"/>
  <c r="B16" i="7"/>
  <c r="C15" i="7"/>
  <c r="C16" i="5"/>
  <c r="B17" i="5"/>
  <c r="D14" i="6"/>
  <c r="G16" i="5" l="1"/>
  <c r="F16" i="5"/>
  <c r="E16" i="5"/>
  <c r="F15" i="7"/>
  <c r="G15" i="7"/>
  <c r="E15" i="7"/>
  <c r="G16" i="3"/>
  <c r="E16" i="3"/>
  <c r="F16" i="3"/>
  <c r="G15" i="6"/>
  <c r="F15" i="6"/>
  <c r="E15" i="6"/>
  <c r="F15" i="4"/>
  <c r="E15" i="4"/>
  <c r="G15" i="4"/>
  <c r="B18" i="3"/>
  <c r="C17" i="3"/>
  <c r="C16" i="6"/>
  <c r="B17" i="6"/>
  <c r="D16" i="3"/>
  <c r="B17" i="4"/>
  <c r="C16" i="4"/>
  <c r="D15" i="7"/>
  <c r="D15" i="4"/>
  <c r="C16" i="7"/>
  <c r="B17" i="7"/>
  <c r="D15" i="6"/>
  <c r="C17" i="5"/>
  <c r="B18" i="5"/>
  <c r="D16" i="5"/>
  <c r="F17" i="5" l="1"/>
  <c r="E17" i="5"/>
  <c r="G17" i="5"/>
  <c r="E16" i="7"/>
  <c r="G16" i="7"/>
  <c r="F16" i="7"/>
  <c r="E16" i="4"/>
  <c r="F16" i="4"/>
  <c r="G16" i="4"/>
  <c r="F16" i="6"/>
  <c r="E16" i="6"/>
  <c r="G16" i="6"/>
  <c r="E17" i="3"/>
  <c r="F17" i="3"/>
  <c r="G17" i="3"/>
  <c r="B18" i="7"/>
  <c r="C17" i="7"/>
  <c r="B18" i="6"/>
  <c r="C17" i="6"/>
  <c r="C17" i="4"/>
  <c r="B18" i="4"/>
  <c r="D16" i="6"/>
  <c r="D16" i="7"/>
  <c r="B19" i="5"/>
  <c r="C18" i="5"/>
  <c r="D17" i="3"/>
  <c r="D16" i="4"/>
  <c r="D17" i="5"/>
  <c r="C18" i="3"/>
  <c r="B19" i="3"/>
  <c r="F18" i="3" l="1"/>
  <c r="G18" i="3"/>
  <c r="E18" i="3"/>
  <c r="E18" i="5"/>
  <c r="F18" i="5"/>
  <c r="G18" i="5"/>
  <c r="F17" i="4"/>
  <c r="G17" i="4"/>
  <c r="E17" i="4"/>
  <c r="E17" i="6"/>
  <c r="G17" i="6"/>
  <c r="F17" i="6"/>
  <c r="G17" i="7"/>
  <c r="E17" i="7"/>
  <c r="F17" i="7"/>
  <c r="D18" i="5"/>
  <c r="B19" i="4"/>
  <c r="C18" i="4"/>
  <c r="D17" i="4"/>
  <c r="C19" i="5"/>
  <c r="B20" i="5"/>
  <c r="B20" i="3"/>
  <c r="C19" i="3"/>
  <c r="D17" i="6"/>
  <c r="C18" i="6"/>
  <c r="B19" i="6"/>
  <c r="D17" i="7"/>
  <c r="D18" i="3"/>
  <c r="C18" i="7"/>
  <c r="B19" i="7"/>
  <c r="E18" i="7" l="1"/>
  <c r="F18" i="7"/>
  <c r="G18" i="7"/>
  <c r="F18" i="6"/>
  <c r="E18" i="6"/>
  <c r="G18" i="6"/>
  <c r="F19" i="3"/>
  <c r="G19" i="3"/>
  <c r="E19" i="3"/>
  <c r="G19" i="5"/>
  <c r="E19" i="5"/>
  <c r="F19" i="5"/>
  <c r="G18" i="4"/>
  <c r="E18" i="4"/>
  <c r="F18" i="4"/>
  <c r="B20" i="6"/>
  <c r="C19" i="6"/>
  <c r="D19" i="3"/>
  <c r="D18" i="6"/>
  <c r="C20" i="3"/>
  <c r="B21" i="3"/>
  <c r="C21" i="3" s="1"/>
  <c r="D19" i="5"/>
  <c r="B21" i="5"/>
  <c r="C21" i="5" s="1"/>
  <c r="C20" i="5"/>
  <c r="C19" i="4"/>
  <c r="B20" i="4"/>
  <c r="C19" i="7"/>
  <c r="B20" i="7"/>
  <c r="D18" i="4"/>
  <c r="D18" i="7"/>
  <c r="F19" i="7" l="1"/>
  <c r="E19" i="7"/>
  <c r="G19" i="7"/>
  <c r="F20" i="5"/>
  <c r="E20" i="5"/>
  <c r="G20" i="5"/>
  <c r="G21" i="5"/>
  <c r="E21" i="5"/>
  <c r="F21" i="5"/>
  <c r="F21" i="3"/>
  <c r="G21" i="3"/>
  <c r="E21" i="3"/>
  <c r="G20" i="3"/>
  <c r="E20" i="3"/>
  <c r="F20" i="3"/>
  <c r="F19" i="4"/>
  <c r="E19" i="4"/>
  <c r="G19" i="4"/>
  <c r="F19" i="6"/>
  <c r="G19" i="6"/>
  <c r="E19" i="6"/>
  <c r="C20" i="7"/>
  <c r="B21" i="7"/>
  <c r="C21" i="7" s="1"/>
  <c r="D19" i="7"/>
  <c r="D19" i="4"/>
  <c r="D20" i="5"/>
  <c r="D20" i="3"/>
  <c r="B21" i="4"/>
  <c r="C21" i="4" s="1"/>
  <c r="C20" i="4"/>
  <c r="D21" i="5"/>
  <c r="L19" i="1" s="1"/>
  <c r="D19" i="6"/>
  <c r="D21" i="3"/>
  <c r="C20" i="6"/>
  <c r="B21" i="6"/>
  <c r="C21" i="6" s="1"/>
  <c r="F21" i="4" l="1"/>
  <c r="E21" i="4"/>
  <c r="G21" i="4"/>
  <c r="F21" i="7"/>
  <c r="E21" i="7"/>
  <c r="G21" i="7"/>
  <c r="E20" i="7"/>
  <c r="G20" i="7"/>
  <c r="F20" i="7"/>
  <c r="G21" i="6"/>
  <c r="F21" i="6"/>
  <c r="E21" i="6"/>
  <c r="E20" i="6"/>
  <c r="G20" i="6"/>
  <c r="F20" i="6"/>
  <c r="G20" i="4"/>
  <c r="F20" i="4"/>
  <c r="E20" i="4"/>
  <c r="H19" i="1"/>
  <c r="D21" i="4"/>
  <c r="J19" i="1" s="1"/>
  <c r="D20" i="4"/>
  <c r="D21" i="6"/>
  <c r="N19" i="1" s="1"/>
  <c r="D20" i="6"/>
  <c r="D21" i="7"/>
  <c r="P19" i="1" s="1"/>
  <c r="D20" i="7"/>
  <c r="C21" i="1" l="1"/>
  <c r="C19" i="1"/>
</calcChain>
</file>

<file path=xl/sharedStrings.xml><?xml version="1.0" encoding="utf-8"?>
<sst xmlns="http://schemas.openxmlformats.org/spreadsheetml/2006/main" count="100" uniqueCount="40">
  <si>
    <t>耐用年数</t>
    <rPh sb="0" eb="2">
      <t>タイヨウ</t>
    </rPh>
    <rPh sb="2" eb="4">
      <t>ネンスウ</t>
    </rPh>
    <phoneticPr fontId="1"/>
  </si>
  <si>
    <t>減価残存率（前年中取得）</t>
    <rPh sb="0" eb="2">
      <t>ゲンカ</t>
    </rPh>
    <rPh sb="2" eb="5">
      <t>ザンゾンリツ</t>
    </rPh>
    <rPh sb="6" eb="9">
      <t>ゼンネンチュウ</t>
    </rPh>
    <rPh sb="9" eb="11">
      <t>シュトク</t>
    </rPh>
    <phoneticPr fontId="1"/>
  </si>
  <si>
    <t>税率</t>
    <rPh sb="0" eb="2">
      <t>ゼイリツ</t>
    </rPh>
    <phoneticPr fontId="1"/>
  </si>
  <si>
    <t>年</t>
    <rPh sb="0" eb="1">
      <t>ネン</t>
    </rPh>
    <phoneticPr fontId="1"/>
  </si>
  <si>
    <t>減価残存率（前年前取得）</t>
    <rPh sb="0" eb="2">
      <t>ゲンカ</t>
    </rPh>
    <rPh sb="2" eb="5">
      <t>ザンゾンリツ</t>
    </rPh>
    <rPh sb="6" eb="8">
      <t>ゼンネン</t>
    </rPh>
    <rPh sb="8" eb="9">
      <t>マエ</t>
    </rPh>
    <rPh sb="9" eb="11">
      <t>シュトク</t>
    </rPh>
    <phoneticPr fontId="1"/>
  </si>
  <si>
    <t>リース期間</t>
    <rPh sb="3" eb="5">
      <t>キカン</t>
    </rPh>
    <phoneticPr fontId="1"/>
  </si>
  <si>
    <t>軽減前課税標準額</t>
    <rPh sb="0" eb="2">
      <t>ケイゲン</t>
    </rPh>
    <rPh sb="2" eb="3">
      <t>マエ</t>
    </rPh>
    <rPh sb="3" eb="5">
      <t>カゼイ</t>
    </rPh>
    <rPh sb="5" eb="7">
      <t>ヒョウジュン</t>
    </rPh>
    <rPh sb="7" eb="8">
      <t>ガク</t>
    </rPh>
    <phoneticPr fontId="2"/>
  </si>
  <si>
    <t>軽減前固定資産税</t>
    <rPh sb="0" eb="2">
      <t>ケイゲン</t>
    </rPh>
    <rPh sb="2" eb="3">
      <t>マエ</t>
    </rPh>
    <rPh sb="3" eb="5">
      <t>コテイ</t>
    </rPh>
    <rPh sb="5" eb="8">
      <t>シサンゼイ</t>
    </rPh>
    <phoneticPr fontId="2"/>
  </si>
  <si>
    <t>年数</t>
    <rPh sb="0" eb="2">
      <t>ネンスウ</t>
    </rPh>
    <phoneticPr fontId="2"/>
  </si>
  <si>
    <t>①</t>
    <phoneticPr fontId="1"/>
  </si>
  <si>
    <t>②</t>
    <phoneticPr fontId="1"/>
  </si>
  <si>
    <t>③</t>
    <phoneticPr fontId="1"/>
  </si>
  <si>
    <t>④</t>
    <phoneticPr fontId="1"/>
  </si>
  <si>
    <t>⑥</t>
    <phoneticPr fontId="1"/>
  </si>
  <si>
    <t>固定資産税額
（軽減前）</t>
    <rPh sb="0" eb="2">
      <t>コテイ</t>
    </rPh>
    <rPh sb="2" eb="5">
      <t>シサンゼイ</t>
    </rPh>
    <rPh sb="5" eb="6">
      <t>ガク</t>
    </rPh>
    <rPh sb="8" eb="10">
      <t>ケイゲン</t>
    </rPh>
    <rPh sb="10" eb="11">
      <t>マエ</t>
    </rPh>
    <phoneticPr fontId="1"/>
  </si>
  <si>
    <t>軽減前課税標準額
(千円未満切捨)</t>
    <rPh sb="0" eb="2">
      <t>ケイゲン</t>
    </rPh>
    <rPh sb="2" eb="3">
      <t>マエ</t>
    </rPh>
    <rPh sb="3" eb="5">
      <t>カゼイ</t>
    </rPh>
    <rPh sb="5" eb="7">
      <t>ヒョウジュン</t>
    </rPh>
    <rPh sb="7" eb="8">
      <t>ガク</t>
    </rPh>
    <rPh sb="10" eb="12">
      <t>センエン</t>
    </rPh>
    <rPh sb="12" eb="14">
      <t>ミマン</t>
    </rPh>
    <rPh sb="14" eb="16">
      <t>キリス</t>
    </rPh>
    <phoneticPr fontId="2"/>
  </si>
  <si>
    <r>
      <t xml:space="preserve">固定資産税額
</t>
    </r>
    <r>
      <rPr>
        <b/>
        <sz val="12"/>
        <color indexed="60"/>
        <rFont val="ＭＳ Ｐゴシック"/>
        <family val="3"/>
        <charset val="128"/>
      </rPr>
      <t>（軽減後）</t>
    </r>
    <rPh sb="0" eb="2">
      <t>コテイ</t>
    </rPh>
    <rPh sb="2" eb="5">
      <t>シサンゼイ</t>
    </rPh>
    <rPh sb="5" eb="6">
      <t>ガク</t>
    </rPh>
    <rPh sb="8" eb="10">
      <t>ケイゲン</t>
    </rPh>
    <rPh sb="10" eb="11">
      <t>アト</t>
    </rPh>
    <phoneticPr fontId="1"/>
  </si>
  <si>
    <r>
      <t xml:space="preserve">税率
</t>
    </r>
    <r>
      <rPr>
        <b/>
        <sz val="10"/>
        <color indexed="10"/>
        <rFont val="ＭＳ Ｐゴシック"/>
        <family val="3"/>
        <charset val="128"/>
      </rPr>
      <t>※標準税率を使用
（数値を変更しないでください）</t>
    </r>
    <rPh sb="0" eb="2">
      <t>ゼイリツ</t>
    </rPh>
    <rPh sb="4" eb="6">
      <t>ヒョウジュン</t>
    </rPh>
    <phoneticPr fontId="1"/>
  </si>
  <si>
    <r>
      <t xml:space="preserve">固定資産税額（軽減前）
</t>
    </r>
    <r>
      <rPr>
        <b/>
        <sz val="10"/>
        <color indexed="10"/>
        <rFont val="ＭＳ Ｐゴシック"/>
        <family val="3"/>
        <charset val="128"/>
      </rPr>
      <t>※自動計算
（数値等を入力しないでください）</t>
    </r>
    <rPh sb="0" eb="2">
      <t>コテイ</t>
    </rPh>
    <rPh sb="2" eb="5">
      <t>シサンゼイ</t>
    </rPh>
    <rPh sb="5" eb="6">
      <t>ガク</t>
    </rPh>
    <rPh sb="7" eb="9">
      <t>ケイゲン</t>
    </rPh>
    <rPh sb="9" eb="10">
      <t>マエ</t>
    </rPh>
    <phoneticPr fontId="1"/>
  </si>
  <si>
    <r>
      <t>固定資産税額</t>
    </r>
    <r>
      <rPr>
        <b/>
        <sz val="12"/>
        <color indexed="60"/>
        <rFont val="ＭＳ Ｐゴシック"/>
        <family val="3"/>
        <charset val="128"/>
      </rPr>
      <t xml:space="preserve">（軽減後）
</t>
    </r>
    <r>
      <rPr>
        <b/>
        <sz val="10"/>
        <color indexed="10"/>
        <rFont val="ＭＳ Ｐゴシック"/>
        <family val="3"/>
        <charset val="128"/>
      </rPr>
      <t>※自動計算
（数値等を入力しないでください）</t>
    </r>
    <rPh sb="0" eb="2">
      <t>コテイ</t>
    </rPh>
    <rPh sb="2" eb="5">
      <t>シサンゼイ</t>
    </rPh>
    <rPh sb="5" eb="6">
      <t>ガク</t>
    </rPh>
    <rPh sb="7" eb="9">
      <t>ケイゲン</t>
    </rPh>
    <rPh sb="9" eb="10">
      <t>アト</t>
    </rPh>
    <phoneticPr fontId="1"/>
  </si>
  <si>
    <r>
      <t xml:space="preserve">物件取得価額
</t>
    </r>
    <r>
      <rPr>
        <b/>
        <sz val="10"/>
        <color indexed="10"/>
        <rFont val="ＭＳ Ｐゴシック"/>
        <family val="3"/>
        <charset val="128"/>
      </rPr>
      <t>消費税等額を除いた金額を入力してください。</t>
    </r>
    <rPh sb="0" eb="2">
      <t>ブッケン</t>
    </rPh>
    <rPh sb="2" eb="4">
      <t>シュトク</t>
    </rPh>
    <rPh sb="4" eb="6">
      <t>カガク</t>
    </rPh>
    <phoneticPr fontId="1"/>
  </si>
  <si>
    <r>
      <t xml:space="preserve">法定耐用年数
</t>
    </r>
    <r>
      <rPr>
        <b/>
        <sz val="9"/>
        <color indexed="10"/>
        <rFont val="ＭＳ Ｐゴシック"/>
        <family val="3"/>
        <charset val="128"/>
      </rPr>
      <t>法定耐用年数を入力してください。</t>
    </r>
    <rPh sb="0" eb="2">
      <t>ホウテイ</t>
    </rPh>
    <rPh sb="2" eb="4">
      <t>タイヨウ</t>
    </rPh>
    <rPh sb="4" eb="6">
      <t>ネンスウ</t>
    </rPh>
    <phoneticPr fontId="1"/>
  </si>
  <si>
    <r>
      <t xml:space="preserve">リース期間
</t>
    </r>
    <r>
      <rPr>
        <b/>
        <sz val="9"/>
        <color indexed="10"/>
        <rFont val="ＭＳ Ｐゴシック"/>
        <family val="3"/>
        <charset val="128"/>
      </rPr>
      <t>リース期間（年）を入力してください（最大20年まで）。　</t>
    </r>
    <rPh sb="3" eb="5">
      <t>キカン</t>
    </rPh>
    <phoneticPr fontId="1"/>
  </si>
  <si>
    <t>合計金額等</t>
    <rPh sb="0" eb="2">
      <t>ゴウケイ</t>
    </rPh>
    <rPh sb="2" eb="4">
      <t>キンガク</t>
    </rPh>
    <rPh sb="4" eb="5">
      <t>ナド</t>
    </rPh>
    <phoneticPr fontId="1"/>
  </si>
  <si>
    <t>①</t>
    <phoneticPr fontId="1"/>
  </si>
  <si>
    <t>③</t>
    <phoneticPr fontId="1"/>
  </si>
  <si>
    <t>④</t>
    <phoneticPr fontId="1"/>
  </si>
  <si>
    <t>⑤</t>
    <phoneticPr fontId="1"/>
  </si>
  <si>
    <t>選択してください</t>
    <rPh sb="0" eb="2">
      <t>センタク</t>
    </rPh>
    <phoneticPr fontId="1"/>
  </si>
  <si>
    <t>設備の種類</t>
    <rPh sb="0" eb="2">
      <t>セツビ</t>
    </rPh>
    <rPh sb="3" eb="5">
      <t>シュルイ</t>
    </rPh>
    <phoneticPr fontId="1"/>
  </si>
  <si>
    <t>細目</t>
    <rPh sb="0" eb="2">
      <t>サイモク</t>
    </rPh>
    <phoneticPr fontId="1"/>
  </si>
  <si>
    <t>物件取得価額</t>
    <phoneticPr fontId="1"/>
  </si>
  <si>
    <t>　※自動計算
　（数値等を入力しないでください）</t>
    <phoneticPr fontId="1"/>
  </si>
  <si>
    <t>新特例措置（3年間1/2）</t>
    <rPh sb="0" eb="1">
      <t>シン</t>
    </rPh>
    <rPh sb="1" eb="5">
      <t>トクレイソチ</t>
    </rPh>
    <rPh sb="7" eb="9">
      <t>ネンカン</t>
    </rPh>
    <phoneticPr fontId="1"/>
  </si>
  <si>
    <t>新特例措置（5年間1/3）</t>
    <rPh sb="0" eb="1">
      <t>シン</t>
    </rPh>
    <rPh sb="1" eb="5">
      <t>トクレイソチ</t>
    </rPh>
    <rPh sb="7" eb="9">
      <t>ネンカン</t>
    </rPh>
    <phoneticPr fontId="1"/>
  </si>
  <si>
    <t>新特例措置（4年間1/3）</t>
    <rPh sb="0" eb="1">
      <t>シン</t>
    </rPh>
    <rPh sb="1" eb="5">
      <t>トクレイソチ</t>
    </rPh>
    <rPh sb="7" eb="9">
      <t>ネンカン</t>
    </rPh>
    <phoneticPr fontId="1"/>
  </si>
  <si>
    <t>特例措置の種類</t>
    <rPh sb="0" eb="4">
      <t>トクレイソチ</t>
    </rPh>
    <rPh sb="5" eb="7">
      <t>シュルイ</t>
    </rPh>
    <phoneticPr fontId="1"/>
  </si>
  <si>
    <t>※新特例措置の適用年数をプルダウンから選択してください。</t>
    <rPh sb="1" eb="6">
      <t>シントクレイソチ</t>
    </rPh>
    <rPh sb="7" eb="9">
      <t>テキヨウ</t>
    </rPh>
    <rPh sb="9" eb="11">
      <t>ネンスウ</t>
    </rPh>
    <rPh sb="19" eb="21">
      <t>センタク</t>
    </rPh>
    <phoneticPr fontId="1"/>
  </si>
  <si>
    <t>新特例措置：固定資産税計算シート
（複数物件用）</t>
    <rPh sb="0" eb="1">
      <t>シン</t>
    </rPh>
    <rPh sb="1" eb="3">
      <t>トクレイ</t>
    </rPh>
    <rPh sb="3" eb="5">
      <t>ソチ</t>
    </rPh>
    <rPh sb="6" eb="8">
      <t>コテイ</t>
    </rPh>
    <rPh sb="8" eb="11">
      <t>シサンゼイ</t>
    </rPh>
    <rPh sb="11" eb="13">
      <t>ケイサン</t>
    </rPh>
    <rPh sb="18" eb="20">
      <t>フクスウ</t>
    </rPh>
    <rPh sb="20" eb="22">
      <t>ブッケン</t>
    </rPh>
    <rPh sb="22" eb="23">
      <t>ヨウ</t>
    </rPh>
    <phoneticPr fontId="1"/>
  </si>
  <si>
    <r>
      <t xml:space="preserve">（留意事項）
①物件取得価額は、メーカー（サプライヤー）の対象設備に係る見積金額（消費税等額除く）を入力してください。
②法定耐用年数は、減価償却資産の耐用年数等に関する省令の耐用年数を入力してください。
③リース期間は、最大20年まで入力できます。20年超となる場合、年単位未満の端数（例：4.5年）が生じる場合は、事務局までお問い合わせください。
④地方税法第350条に定める標準税率（1.4％）を使用します。地方自治体が標準税率を超える税率を採用している場合、地方自治体への納税額はこの計算シートで算出された固定資産税額と異なります。
⑤・⑥の課税標準は、①～③に基づき減価残存率表により算出（1,000円未満切り捨て）、固定資産税額は100円未満を切り捨てて算出しています。
</t>
    </r>
    <r>
      <rPr>
        <b/>
        <sz val="14"/>
        <color indexed="60"/>
        <rFont val="ＭＳ Ｐゴシック"/>
        <family val="3"/>
        <charset val="128"/>
      </rPr>
      <t>＊入力フォーム以外のシートの数値を変更しないでください。</t>
    </r>
    <rPh sb="1" eb="3">
      <t>リュウイ</t>
    </rPh>
    <rPh sb="3" eb="5">
      <t>ジコウ</t>
    </rPh>
    <rPh sb="8" eb="10">
      <t>ブッケン</t>
    </rPh>
    <rPh sb="10" eb="12">
      <t>シュトク</t>
    </rPh>
    <rPh sb="12" eb="14">
      <t>カガク</t>
    </rPh>
    <rPh sb="29" eb="31">
      <t>タイショウ</t>
    </rPh>
    <rPh sb="31" eb="33">
      <t>セツビ</t>
    </rPh>
    <rPh sb="34" eb="35">
      <t>カカ</t>
    </rPh>
    <rPh sb="36" eb="38">
      <t>ミツモ</t>
    </rPh>
    <rPh sb="38" eb="40">
      <t>キンガク</t>
    </rPh>
    <rPh sb="41" eb="44">
      <t>ショウヒゼイ</t>
    </rPh>
    <rPh sb="44" eb="45">
      <t>トウ</t>
    </rPh>
    <rPh sb="45" eb="46">
      <t>ガク</t>
    </rPh>
    <rPh sb="46" eb="47">
      <t>ノゾ</t>
    </rPh>
    <rPh sb="50" eb="52">
      <t>ニュウリョク</t>
    </rPh>
    <rPh sb="61" eb="63">
      <t>ホウテイ</t>
    </rPh>
    <rPh sb="63" eb="65">
      <t>タイヨウ</t>
    </rPh>
    <rPh sb="65" eb="67">
      <t>ネンスウ</t>
    </rPh>
    <rPh sb="69" eb="71">
      <t>ゲンカ</t>
    </rPh>
    <rPh sb="71" eb="73">
      <t>ショウキャク</t>
    </rPh>
    <rPh sb="73" eb="75">
      <t>シサン</t>
    </rPh>
    <rPh sb="76" eb="78">
      <t>タイヨウ</t>
    </rPh>
    <rPh sb="78" eb="80">
      <t>ネンスウ</t>
    </rPh>
    <rPh sb="80" eb="81">
      <t>トウ</t>
    </rPh>
    <rPh sb="82" eb="83">
      <t>カン</t>
    </rPh>
    <rPh sb="85" eb="87">
      <t>ショウレイ</t>
    </rPh>
    <rPh sb="88" eb="90">
      <t>タイヨウ</t>
    </rPh>
    <rPh sb="90" eb="92">
      <t>ネンスウ</t>
    </rPh>
    <rPh sb="93" eb="95">
      <t>ニュウリョク</t>
    </rPh>
    <rPh sb="107" eb="109">
      <t>キカン</t>
    </rPh>
    <rPh sb="111" eb="113">
      <t>サイダイ</t>
    </rPh>
    <rPh sb="115" eb="116">
      <t>ネン</t>
    </rPh>
    <rPh sb="118" eb="120">
      <t>ニュウリョク</t>
    </rPh>
    <rPh sb="127" eb="128">
      <t>ネン</t>
    </rPh>
    <rPh sb="128" eb="129">
      <t>チョウ</t>
    </rPh>
    <rPh sb="132" eb="134">
      <t>バアイ</t>
    </rPh>
    <rPh sb="138" eb="140">
      <t>ミマン</t>
    </rPh>
    <rPh sb="141" eb="143">
      <t>ハスウ</t>
    </rPh>
    <rPh sb="144" eb="145">
      <t>レイ</t>
    </rPh>
    <rPh sb="149" eb="150">
      <t>ネン</t>
    </rPh>
    <rPh sb="152" eb="153">
      <t>ショウ</t>
    </rPh>
    <rPh sb="155" eb="157">
      <t>バアイ</t>
    </rPh>
    <rPh sb="159" eb="162">
      <t>ジムキョク</t>
    </rPh>
    <rPh sb="165" eb="166">
      <t>ト</t>
    </rPh>
    <rPh sb="167" eb="168">
      <t>ア</t>
    </rPh>
    <rPh sb="177" eb="180">
      <t>チホウゼイ</t>
    </rPh>
    <rPh sb="180" eb="181">
      <t>ホウ</t>
    </rPh>
    <rPh sb="181" eb="182">
      <t>ダイ</t>
    </rPh>
    <rPh sb="185" eb="186">
      <t>ジョウ</t>
    </rPh>
    <rPh sb="187" eb="188">
      <t>サダ</t>
    </rPh>
    <rPh sb="190" eb="192">
      <t>ヒョウジュン</t>
    </rPh>
    <rPh sb="192" eb="194">
      <t>ゼイリツ</t>
    </rPh>
    <rPh sb="201" eb="203">
      <t>シヨウ</t>
    </rPh>
    <rPh sb="207" eb="209">
      <t>チホウ</t>
    </rPh>
    <rPh sb="209" eb="212">
      <t>ジチタイ</t>
    </rPh>
    <rPh sb="213" eb="215">
      <t>ヒョウジュン</t>
    </rPh>
    <rPh sb="215" eb="217">
      <t>ゼイリツ</t>
    </rPh>
    <rPh sb="218" eb="219">
      <t>コ</t>
    </rPh>
    <rPh sb="221" eb="223">
      <t>ゼイリツ</t>
    </rPh>
    <rPh sb="224" eb="226">
      <t>サイヨウ</t>
    </rPh>
    <rPh sb="230" eb="232">
      <t>バアイ</t>
    </rPh>
    <rPh sb="233" eb="235">
      <t>チホウ</t>
    </rPh>
    <rPh sb="235" eb="238">
      <t>ジチタイ</t>
    </rPh>
    <rPh sb="240" eb="242">
      <t>ノウゼイ</t>
    </rPh>
    <rPh sb="242" eb="243">
      <t>ガク</t>
    </rPh>
    <rPh sb="246" eb="248">
      <t>ケイサン</t>
    </rPh>
    <rPh sb="252" eb="254">
      <t>サンシュツ</t>
    </rPh>
    <rPh sb="257" eb="259">
      <t>コテイ</t>
    </rPh>
    <rPh sb="259" eb="262">
      <t>シサンゼイ</t>
    </rPh>
    <rPh sb="262" eb="263">
      <t>ガク</t>
    </rPh>
    <rPh sb="264" eb="265">
      <t>コト</t>
    </rPh>
    <rPh sb="275" eb="277">
      <t>カゼイ</t>
    </rPh>
    <rPh sb="277" eb="279">
      <t>ヒョウジュン</t>
    </rPh>
    <rPh sb="285" eb="286">
      <t>モト</t>
    </rPh>
    <rPh sb="288" eb="290">
      <t>ゲンカ</t>
    </rPh>
    <rPh sb="290" eb="292">
      <t>ザンソン</t>
    </rPh>
    <rPh sb="292" eb="293">
      <t>リツ</t>
    </rPh>
    <rPh sb="293" eb="294">
      <t>ヒョウ</t>
    </rPh>
    <rPh sb="297" eb="299">
      <t>サンシュツ</t>
    </rPh>
    <rPh sb="305" eb="306">
      <t>エン</t>
    </rPh>
    <rPh sb="306" eb="308">
      <t>ミマン</t>
    </rPh>
    <rPh sb="308" eb="309">
      <t>キ</t>
    </rPh>
    <rPh sb="310" eb="311">
      <t>ス</t>
    </rPh>
    <rPh sb="314" eb="316">
      <t>コテイ</t>
    </rPh>
    <rPh sb="316" eb="319">
      <t>シサンゼイ</t>
    </rPh>
    <rPh sb="319" eb="320">
      <t>ガク</t>
    </rPh>
    <rPh sb="324" eb="325">
      <t>エン</t>
    </rPh>
    <rPh sb="325" eb="327">
      <t>ミマン</t>
    </rPh>
    <rPh sb="328" eb="329">
      <t>キ</t>
    </rPh>
    <rPh sb="330" eb="331">
      <t>ス</t>
    </rPh>
    <rPh sb="333" eb="335">
      <t>サンシュツ</t>
    </rPh>
    <rPh sb="344" eb="346">
      <t>ニュウリョク</t>
    </rPh>
    <rPh sb="350" eb="352">
      <t>イガイ</t>
    </rPh>
    <rPh sb="357" eb="359">
      <t>スウチ</t>
    </rPh>
    <rPh sb="360" eb="36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</si>
</sst>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_);[Red]\(&quot;¥&quot;#,##0\)"/>
    <numFmt numFmtId="177" formatCode="#,##0.000_);[Red]\(#,##0.000\)"/>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4"/>
      <color indexed="60"/>
      <name val="ＭＳ Ｐゴシック"/>
      <family val="3"/>
      <charset val="128"/>
    </font>
    <font>
      <b/>
      <sz val="18"/>
      <color indexed="8"/>
      <name val="ＭＳ Ｐゴシック"/>
      <family val="3"/>
      <charset val="128"/>
    </font>
    <font>
      <b/>
      <sz val="12"/>
      <color indexed="60"/>
      <name val="ＭＳ Ｐゴシック"/>
      <family val="3"/>
      <charset val="128"/>
    </font>
    <font>
      <b/>
      <sz val="10"/>
      <color indexed="10"/>
      <name val="ＭＳ Ｐゴシック"/>
      <family val="3"/>
      <charset val="128"/>
    </font>
    <font>
      <b/>
      <sz val="9"/>
      <color indexed="10"/>
      <name val="ＭＳ Ｐゴシック"/>
      <family val="3"/>
      <charset val="128"/>
    </font>
    <font>
      <sz val="6"/>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color rgb="FFC00000"/>
      <name val="ＭＳ Ｐゴシック"/>
      <family val="3"/>
      <charset val="128"/>
      <scheme val="minor"/>
    </font>
    <font>
      <sz val="14"/>
      <color theme="1"/>
      <name val="ＭＳ Ｐゴシック"/>
      <family val="3"/>
      <charset val="128"/>
      <scheme val="minor"/>
    </font>
    <font>
      <sz val="12"/>
      <color rgb="FFFF0000"/>
      <name val="ＭＳ Ｐゴシック"/>
      <family val="3"/>
      <charset val="128"/>
      <scheme val="minor"/>
    </font>
    <font>
      <b/>
      <sz val="16"/>
      <color theme="1"/>
      <name val="ＭＳ Ｐゴシック"/>
      <family val="3"/>
      <charset val="128"/>
      <scheme val="minor"/>
    </font>
    <font>
      <b/>
      <sz val="14"/>
      <color rgb="FFFF0000"/>
      <name val="ＭＳ Ｐゴシック"/>
      <family val="3"/>
      <charset val="128"/>
      <scheme val="minor"/>
    </font>
    <font>
      <b/>
      <sz val="20"/>
      <color theme="1"/>
      <name val="ＭＳ Ｐゴシック"/>
      <family val="3"/>
      <charset val="128"/>
      <scheme val="minor"/>
    </font>
    <font>
      <sz val="10"/>
      <color rgb="FFFF0000"/>
      <name val="ＭＳ Ｐゴシック"/>
      <family val="3"/>
      <charset val="128"/>
      <scheme val="minor"/>
    </font>
  </fonts>
  <fills count="8">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6">
    <xf numFmtId="0" fontId="0" fillId="0" borderId="0" xfId="0">
      <alignment vertical="center"/>
    </xf>
    <xf numFmtId="0" fontId="10" fillId="0" borderId="0" xfId="0" applyFont="1">
      <alignment vertical="center"/>
    </xf>
    <xf numFmtId="0" fontId="0" fillId="0" borderId="1" xfId="0" applyBorder="1">
      <alignment vertical="center"/>
    </xf>
    <xf numFmtId="0" fontId="9" fillId="2" borderId="1" xfId="0" applyFont="1" applyFill="1" applyBorder="1" applyAlignment="1">
      <alignment horizontal="center" vertical="center"/>
    </xf>
    <xf numFmtId="5" fontId="0" fillId="0" borderId="0" xfId="0" applyNumberFormat="1">
      <alignment vertical="center"/>
    </xf>
    <xf numFmtId="0" fontId="9" fillId="0" borderId="0" xfId="0" applyFont="1" applyAlignment="1">
      <alignment horizontal="center" vertical="center"/>
    </xf>
    <xf numFmtId="5" fontId="9"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vertical="center" wrapText="1"/>
    </xf>
    <xf numFmtId="0" fontId="0" fillId="0" borderId="0" xfId="0" applyAlignment="1">
      <alignment horizontal="center" vertical="center"/>
    </xf>
    <xf numFmtId="5" fontId="9" fillId="0" borderId="0" xfId="0" applyNumberFormat="1" applyFont="1" applyAlignment="1">
      <alignment horizontal="center" vertical="center" wrapText="1"/>
    </xf>
    <xf numFmtId="0" fontId="10" fillId="0" borderId="0" xfId="0" applyFont="1" applyAlignment="1">
      <alignment horizontal="center" vertical="center" wrapText="1"/>
    </xf>
    <xf numFmtId="0" fontId="9" fillId="3" borderId="0" xfId="0" applyFont="1" applyFill="1" applyAlignment="1">
      <alignment horizontal="left" vertical="top" wrapText="1"/>
    </xf>
    <xf numFmtId="0" fontId="13"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0"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14" fillId="0" borderId="6" xfId="0" applyFont="1" applyBorder="1">
      <alignment vertical="center"/>
    </xf>
    <xf numFmtId="0" fontId="12" fillId="0" borderId="6" xfId="0" applyFont="1" applyBorder="1">
      <alignment vertical="center"/>
    </xf>
    <xf numFmtId="0" fontId="13" fillId="0" borderId="6" xfId="0" applyFont="1" applyBorder="1">
      <alignment vertical="center"/>
    </xf>
    <xf numFmtId="0" fontId="16" fillId="0" borderId="0" xfId="0" applyFont="1">
      <alignment vertical="center"/>
    </xf>
    <xf numFmtId="0" fontId="16" fillId="0" borderId="6"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2" fillId="0" borderId="1" xfId="0" applyFont="1" applyBorder="1" applyAlignment="1">
      <alignment horizontal="center" vertical="center"/>
    </xf>
    <xf numFmtId="0" fontId="12" fillId="0" borderId="1" xfId="0" applyFont="1" applyBorder="1">
      <alignment vertical="center"/>
    </xf>
    <xf numFmtId="0" fontId="10" fillId="0" borderId="1" xfId="0" applyFont="1" applyBorder="1" applyAlignment="1">
      <alignment horizontal="center" vertical="center"/>
    </xf>
    <xf numFmtId="176" fontId="15" fillId="0" borderId="10" xfId="0" applyNumberFormat="1" applyFont="1" applyBorder="1">
      <alignment vertical="center"/>
    </xf>
    <xf numFmtId="0" fontId="15" fillId="0" borderId="10" xfId="0" applyFont="1" applyBorder="1">
      <alignment vertical="center"/>
    </xf>
    <xf numFmtId="0" fontId="15" fillId="5" borderId="10" xfId="0" applyFont="1" applyFill="1" applyBorder="1">
      <alignment vertical="center"/>
    </xf>
    <xf numFmtId="10" fontId="15" fillId="6" borderId="10" xfId="0" applyNumberFormat="1" applyFont="1" applyFill="1" applyBorder="1">
      <alignment vertical="center"/>
    </xf>
    <xf numFmtId="10" fontId="15" fillId="6" borderId="1" xfId="0" applyNumberFormat="1" applyFont="1" applyFill="1" applyBorder="1">
      <alignment vertical="center"/>
    </xf>
    <xf numFmtId="176" fontId="15" fillId="5" borderId="11" xfId="0" applyNumberFormat="1" applyFont="1" applyFill="1" applyBorder="1">
      <alignment vertical="center"/>
    </xf>
    <xf numFmtId="176" fontId="17" fillId="5" borderId="10" xfId="0" applyNumberFormat="1" applyFont="1" applyFill="1" applyBorder="1">
      <alignment vertical="center"/>
    </xf>
    <xf numFmtId="0" fontId="17" fillId="5" borderId="10" xfId="0" applyFont="1" applyFill="1" applyBorder="1">
      <alignment vertical="center"/>
    </xf>
    <xf numFmtId="10" fontId="17" fillId="6" borderId="10" xfId="0" applyNumberFormat="1" applyFont="1" applyFill="1" applyBorder="1">
      <alignment vertical="center"/>
    </xf>
    <xf numFmtId="176" fontId="17" fillId="5" borderId="11" xfId="0" applyNumberFormat="1" applyFont="1" applyFill="1" applyBorder="1">
      <alignment vertical="center"/>
    </xf>
    <xf numFmtId="0" fontId="13" fillId="0" borderId="5" xfId="0" applyFont="1" applyBorder="1" applyAlignment="1">
      <alignment horizontal="center" vertical="center"/>
    </xf>
    <xf numFmtId="176" fontId="17" fillId="0" borderId="0" xfId="0" applyNumberFormat="1" applyFont="1">
      <alignment vertical="center"/>
    </xf>
    <xf numFmtId="177" fontId="15" fillId="0" borderId="0" xfId="0" applyNumberFormat="1" applyFont="1">
      <alignment vertical="center"/>
    </xf>
    <xf numFmtId="0" fontId="20" fillId="0" borderId="0" xfId="0" applyFont="1">
      <alignment vertical="center"/>
    </xf>
    <xf numFmtId="0" fontId="4" fillId="0" borderId="0" xfId="0" applyFont="1" applyAlignment="1">
      <alignment horizontal="center" vertical="center" wrapText="1"/>
    </xf>
    <xf numFmtId="0" fontId="10"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9" fillId="7" borderId="0" xfId="0" applyFont="1" applyFill="1" applyAlignment="1">
      <alignment horizontal="center" vertical="center"/>
    </xf>
    <xf numFmtId="0" fontId="9" fillId="3" borderId="0" xfId="0" applyFont="1" applyFill="1" applyAlignment="1">
      <alignment horizontal="left" vertical="top" wrapText="1"/>
    </xf>
    <xf numFmtId="177" fontId="10" fillId="0" borderId="12"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26"/>
  <sheetViews>
    <sheetView showGridLines="0" tabSelected="1" view="pageBreakPreview" topLeftCell="A4" zoomScaleNormal="100" zoomScaleSheetLayoutView="100" workbookViewId="0">
      <selection activeCell="H4" sqref="H4:J4"/>
    </sheetView>
  </sheetViews>
  <sheetFormatPr defaultRowHeight="50.25" customHeight="1" x14ac:dyDescent="0.15"/>
  <cols>
    <col min="1" max="1" width="4.125" style="10" customWidth="1"/>
    <col min="2" max="2" width="15" style="1" bestFit="1" customWidth="1"/>
    <col min="3" max="3" width="18.625" customWidth="1"/>
    <col min="4" max="4" width="3.625" customWidth="1"/>
    <col min="5" max="5" width="3.875" bestFit="1" customWidth="1"/>
    <col min="6" max="6" width="25.375" customWidth="1"/>
    <col min="7" max="7" width="2.5" customWidth="1"/>
    <col min="8" max="8" width="18.625" customWidth="1"/>
    <col min="9" max="9" width="3.625" customWidth="1"/>
    <col min="10" max="10" width="18.625" customWidth="1"/>
    <col min="11" max="11" width="3.625" customWidth="1"/>
    <col min="12" max="12" width="18.625" customWidth="1"/>
    <col min="13" max="13" width="3.625" customWidth="1"/>
    <col min="14" max="14" width="18.625" customWidth="1"/>
    <col min="15" max="15" width="3.625" customWidth="1"/>
    <col min="16" max="16" width="18.625" customWidth="1"/>
    <col min="17" max="17" width="3.625" customWidth="1"/>
  </cols>
  <sheetData>
    <row r="1" spans="1:17" ht="50.25" customHeight="1" x14ac:dyDescent="0.15">
      <c r="A1" s="55" t="s">
        <v>38</v>
      </c>
      <c r="B1" s="56"/>
      <c r="C1" s="56"/>
      <c r="D1" s="56"/>
      <c r="E1" s="56"/>
      <c r="F1" s="56"/>
      <c r="G1" s="56"/>
      <c r="H1" s="56"/>
      <c r="I1" s="56"/>
      <c r="J1" s="56"/>
      <c r="K1" s="56"/>
      <c r="L1" s="56"/>
      <c r="M1" s="56"/>
      <c r="N1" s="56"/>
      <c r="O1" s="56"/>
      <c r="P1" s="56"/>
      <c r="Q1" s="56"/>
    </row>
    <row r="2" spans="1:17" ht="16.5" customHeight="1" thickBot="1" x14ac:dyDescent="0.2">
      <c r="A2" s="12"/>
      <c r="B2" s="12"/>
      <c r="C2" s="12"/>
      <c r="D2" s="12"/>
      <c r="E2" s="12"/>
      <c r="F2" s="12"/>
      <c r="G2" s="12"/>
      <c r="H2" s="12"/>
      <c r="I2" s="12"/>
      <c r="J2" s="12"/>
      <c r="K2" s="12"/>
      <c r="L2" s="12"/>
      <c r="M2" s="12"/>
      <c r="N2" s="12"/>
      <c r="O2" s="12"/>
      <c r="P2" s="12"/>
      <c r="Q2" s="12"/>
    </row>
    <row r="3" spans="1:17" ht="15" customHeight="1" thickTop="1" x14ac:dyDescent="0.15">
      <c r="A3" s="7"/>
      <c r="B3" s="7"/>
      <c r="C3" s="7"/>
      <c r="D3" s="7"/>
      <c r="E3" s="19"/>
      <c r="F3" s="20"/>
      <c r="G3" s="20"/>
      <c r="H3" s="20"/>
      <c r="I3" s="20"/>
      <c r="J3" s="20"/>
      <c r="K3" s="20"/>
      <c r="L3" s="21"/>
      <c r="M3" s="20"/>
      <c r="N3" s="21"/>
      <c r="O3" s="20"/>
      <c r="P3" s="21"/>
      <c r="Q3" s="22"/>
    </row>
    <row r="4" spans="1:17" s="8" customFormat="1" ht="39" customHeight="1" x14ac:dyDescent="0.15">
      <c r="A4" s="14"/>
      <c r="B4" s="9"/>
      <c r="C4" s="52"/>
      <c r="D4" s="18"/>
      <c r="E4" s="51"/>
      <c r="F4" s="25" t="s">
        <v>36</v>
      </c>
      <c r="G4" s="18"/>
      <c r="H4" s="63" t="s">
        <v>28</v>
      </c>
      <c r="I4" s="64"/>
      <c r="J4" s="65"/>
      <c r="L4" s="53"/>
      <c r="N4" s="53"/>
      <c r="P4" s="53"/>
      <c r="Q4" s="31"/>
    </row>
    <row r="5" spans="1:17" s="8" customFormat="1" ht="11.25" customHeight="1" x14ac:dyDescent="0.15">
      <c r="A5" s="14"/>
      <c r="B5" s="15"/>
      <c r="D5" s="18"/>
      <c r="E5" s="51"/>
      <c r="F5" s="15"/>
      <c r="G5" s="18"/>
      <c r="H5" s="54" t="s">
        <v>37</v>
      </c>
      <c r="I5" s="33"/>
      <c r="K5" s="33"/>
      <c r="M5" s="33"/>
      <c r="O5" s="33"/>
      <c r="Q5" s="34"/>
    </row>
    <row r="6" spans="1:17" ht="24" x14ac:dyDescent="0.15">
      <c r="A6" s="7"/>
      <c r="B6" s="7"/>
      <c r="C6" s="7"/>
      <c r="D6" s="7"/>
      <c r="E6" s="23"/>
      <c r="F6" s="7"/>
      <c r="G6" s="7"/>
      <c r="H6" s="7" t="s">
        <v>24</v>
      </c>
      <c r="I6" s="7"/>
      <c r="J6" s="7" t="s">
        <v>10</v>
      </c>
      <c r="K6" s="7"/>
      <c r="L6" s="7" t="s">
        <v>25</v>
      </c>
      <c r="M6" s="7"/>
      <c r="N6" s="7" t="s">
        <v>26</v>
      </c>
      <c r="O6" s="7"/>
      <c r="P6" s="7" t="s">
        <v>27</v>
      </c>
      <c r="Q6" s="24"/>
    </row>
    <row r="7" spans="1:17" ht="39" customHeight="1" x14ac:dyDescent="0.15">
      <c r="A7" s="7"/>
      <c r="B7" s="61" t="s">
        <v>23</v>
      </c>
      <c r="C7" s="61"/>
      <c r="D7" s="7"/>
      <c r="E7" s="23"/>
      <c r="F7" s="25" t="s">
        <v>29</v>
      </c>
      <c r="G7" s="26"/>
      <c r="H7" s="40" t="s">
        <v>28</v>
      </c>
      <c r="I7" s="7"/>
      <c r="J7" s="40" t="s">
        <v>28</v>
      </c>
      <c r="K7" s="7"/>
      <c r="L7" s="40" t="s">
        <v>28</v>
      </c>
      <c r="M7" s="7"/>
      <c r="N7" s="40" t="s">
        <v>28</v>
      </c>
      <c r="O7" s="7"/>
      <c r="P7" s="40" t="s">
        <v>28</v>
      </c>
      <c r="Q7" s="24"/>
    </row>
    <row r="8" spans="1:17" ht="11.25" customHeight="1" x14ac:dyDescent="0.15">
      <c r="A8" s="7"/>
      <c r="B8" s="7"/>
      <c r="C8" s="7"/>
      <c r="D8" s="7"/>
      <c r="E8" s="23"/>
      <c r="F8" s="7"/>
      <c r="G8" s="7"/>
      <c r="H8" s="27"/>
      <c r="I8" s="7"/>
      <c r="J8" s="27"/>
      <c r="K8" s="7"/>
      <c r="L8" s="27"/>
      <c r="M8" s="7"/>
      <c r="N8" s="27"/>
      <c r="O8" s="7"/>
      <c r="P8" s="27"/>
      <c r="Q8" s="24"/>
    </row>
    <row r="9" spans="1:17" ht="50.25" customHeight="1" x14ac:dyDescent="0.15">
      <c r="A9" s="59" t="s">
        <v>32</v>
      </c>
      <c r="B9" s="60"/>
      <c r="C9" s="60"/>
      <c r="D9" s="7"/>
      <c r="E9" s="23"/>
      <c r="F9" s="25" t="s">
        <v>30</v>
      </c>
      <c r="G9" s="26"/>
      <c r="H9" s="38"/>
      <c r="I9" s="7"/>
      <c r="J9" s="38"/>
      <c r="K9" s="7"/>
      <c r="L9" s="39"/>
      <c r="M9" s="7"/>
      <c r="N9" s="39"/>
      <c r="O9" s="7"/>
      <c r="P9" s="39"/>
      <c r="Q9" s="24"/>
    </row>
    <row r="10" spans="1:17" ht="11.25" customHeight="1" thickBot="1" x14ac:dyDescent="0.2">
      <c r="A10" s="57"/>
      <c r="B10" s="58"/>
      <c r="C10" s="58"/>
      <c r="E10" s="28"/>
      <c r="Q10" s="29"/>
    </row>
    <row r="11" spans="1:17" s="8" customFormat="1" ht="39" customHeight="1" thickBot="1" x14ac:dyDescent="0.2">
      <c r="A11" s="14" t="s">
        <v>9</v>
      </c>
      <c r="B11" s="9" t="s">
        <v>31</v>
      </c>
      <c r="C11" s="47">
        <f>SUM(H11,J11,L11,N11,P11)</f>
        <v>50000000</v>
      </c>
      <c r="D11" s="16"/>
      <c r="E11" s="51" t="s">
        <v>9</v>
      </c>
      <c r="F11" s="9" t="s">
        <v>20</v>
      </c>
      <c r="G11" s="16"/>
      <c r="H11" s="41">
        <v>10000000</v>
      </c>
      <c r="I11" s="16"/>
      <c r="J11" s="41">
        <v>10000000</v>
      </c>
      <c r="K11" s="16"/>
      <c r="L11" s="41">
        <v>10000000</v>
      </c>
      <c r="M11" s="16"/>
      <c r="N11" s="41">
        <v>10000000</v>
      </c>
      <c r="O11" s="16"/>
      <c r="P11" s="41">
        <v>10000000</v>
      </c>
      <c r="Q11" s="30"/>
    </row>
    <row r="12" spans="1:17" s="8" customFormat="1" ht="11.25" customHeight="1" thickBot="1" x14ac:dyDescent="0.2">
      <c r="A12" s="14"/>
      <c r="B12" s="15"/>
      <c r="E12" s="51"/>
      <c r="F12" s="15"/>
      <c r="Q12" s="31"/>
    </row>
    <row r="13" spans="1:17" s="8" customFormat="1" ht="39" customHeight="1" thickBot="1" x14ac:dyDescent="0.2">
      <c r="A13" s="14"/>
      <c r="B13" s="9"/>
      <c r="D13" s="15"/>
      <c r="E13" s="51" t="s">
        <v>10</v>
      </c>
      <c r="F13" s="9" t="s">
        <v>21</v>
      </c>
      <c r="G13" s="15"/>
      <c r="H13" s="42">
        <v>3</v>
      </c>
      <c r="I13" s="15" t="s">
        <v>3</v>
      </c>
      <c r="J13" s="42">
        <v>4</v>
      </c>
      <c r="K13" s="15" t="s">
        <v>3</v>
      </c>
      <c r="L13" s="42">
        <v>5</v>
      </c>
      <c r="M13" s="15" t="s">
        <v>3</v>
      </c>
      <c r="N13" s="42">
        <v>4</v>
      </c>
      <c r="O13" s="15" t="s">
        <v>3</v>
      </c>
      <c r="P13" s="42">
        <v>5</v>
      </c>
      <c r="Q13" s="32" t="s">
        <v>3</v>
      </c>
    </row>
    <row r="14" spans="1:17" s="8" customFormat="1" ht="11.25" customHeight="1" thickBot="1" x14ac:dyDescent="0.2">
      <c r="A14" s="14"/>
      <c r="B14" s="15"/>
      <c r="E14" s="51"/>
      <c r="F14" s="15"/>
      <c r="Q14" s="31"/>
    </row>
    <row r="15" spans="1:17" s="8" customFormat="1" ht="39" customHeight="1" thickBot="1" x14ac:dyDescent="0.2">
      <c r="A15" s="14" t="s">
        <v>11</v>
      </c>
      <c r="B15" s="9" t="s">
        <v>5</v>
      </c>
      <c r="C15" s="48">
        <f>$H$15</f>
        <v>7</v>
      </c>
      <c r="D15" s="15" t="s">
        <v>3</v>
      </c>
      <c r="E15" s="51" t="s">
        <v>11</v>
      </c>
      <c r="F15" s="9" t="s">
        <v>22</v>
      </c>
      <c r="G15" s="15"/>
      <c r="H15" s="42">
        <v>7</v>
      </c>
      <c r="I15" s="15" t="s">
        <v>3</v>
      </c>
      <c r="J15" s="43">
        <f>$H$15</f>
        <v>7</v>
      </c>
      <c r="K15" s="15" t="s">
        <v>3</v>
      </c>
      <c r="L15" s="43">
        <f>$H$15</f>
        <v>7</v>
      </c>
      <c r="M15" s="15" t="s">
        <v>3</v>
      </c>
      <c r="N15" s="43">
        <f>$H$15</f>
        <v>7</v>
      </c>
      <c r="O15" s="15" t="s">
        <v>3</v>
      </c>
      <c r="P15" s="43">
        <f>$H$15</f>
        <v>7</v>
      </c>
      <c r="Q15" s="32" t="s">
        <v>3</v>
      </c>
    </row>
    <row r="16" spans="1:17" s="8" customFormat="1" ht="11.25" customHeight="1" thickBot="1" x14ac:dyDescent="0.2">
      <c r="A16" s="14"/>
      <c r="B16" s="15"/>
      <c r="E16" s="51"/>
      <c r="F16" s="15"/>
      <c r="Q16" s="31"/>
    </row>
    <row r="17" spans="1:17" s="8" customFormat="1" ht="39" customHeight="1" thickBot="1" x14ac:dyDescent="0.2">
      <c r="A17" s="14" t="s">
        <v>12</v>
      </c>
      <c r="B17" s="9" t="s">
        <v>2</v>
      </c>
      <c r="C17" s="49">
        <v>1.4E-2</v>
      </c>
      <c r="D17" s="18"/>
      <c r="E17" s="51" t="s">
        <v>12</v>
      </c>
      <c r="F17" s="9" t="s">
        <v>17</v>
      </c>
      <c r="G17" s="18"/>
      <c r="H17" s="44">
        <v>1.4E-2</v>
      </c>
      <c r="I17" s="17"/>
      <c r="J17" s="44">
        <v>1.4E-2</v>
      </c>
      <c r="L17" s="44">
        <v>1.4E-2</v>
      </c>
      <c r="N17" s="45">
        <v>1.4E-2</v>
      </c>
      <c r="P17" s="44">
        <v>1.4E-2</v>
      </c>
      <c r="Q17" s="31"/>
    </row>
    <row r="18" spans="1:17" s="8" customFormat="1" ht="11.25" customHeight="1" thickBot="1" x14ac:dyDescent="0.2">
      <c r="A18" s="14"/>
      <c r="B18" s="15"/>
      <c r="D18" s="18"/>
      <c r="E18" s="51"/>
      <c r="F18" s="15"/>
      <c r="G18" s="18"/>
      <c r="Q18" s="31"/>
    </row>
    <row r="19" spans="1:17" s="8" customFormat="1" ht="39" customHeight="1" thickTop="1" thickBot="1" x14ac:dyDescent="0.2">
      <c r="A19" s="14" t="s">
        <v>27</v>
      </c>
      <c r="B19" s="9" t="s">
        <v>14</v>
      </c>
      <c r="C19" s="50">
        <f>SUM(H19,J19,L19,N19,P19)</f>
        <v>1295100</v>
      </c>
      <c r="D19" s="18"/>
      <c r="E19" s="51" t="s">
        <v>27</v>
      </c>
      <c r="F19" s="9" t="s">
        <v>18</v>
      </c>
      <c r="G19" s="18"/>
      <c r="H19" s="46">
        <f>SUMIF(計算用シート!$A:$A,"&lt;="&amp;$C$15,計算用シート!$D:$D)</f>
        <v>203100</v>
      </c>
      <c r="I19" s="17"/>
      <c r="J19" s="46">
        <f>SUMIF(計算用シート2!$A:$A,"&lt;="&amp;$C$15,計算用シート2!$D:$D)</f>
        <v>249500</v>
      </c>
      <c r="L19" s="46">
        <f>SUMIF(計算用シート3!$A:$A,"&lt;="&amp;$C$15,計算用シート3!$D:$D)</f>
        <v>296500</v>
      </c>
      <c r="N19" s="46">
        <f>SUMIF(計算用シート4!$A:$A,"&lt;="&amp;$C$15,計算用シート4!$D:$D)</f>
        <v>249500</v>
      </c>
      <c r="P19" s="46">
        <f>SUMIF(計算用シート5!$A:$A,"&lt;="&amp;$C$15,計算用シート5!$D:$D)</f>
        <v>296500</v>
      </c>
      <c r="Q19" s="31"/>
    </row>
    <row r="20" spans="1:17" s="8" customFormat="1" ht="11.25" customHeight="1" thickTop="1" thickBot="1" x14ac:dyDescent="0.2">
      <c r="A20" s="14"/>
      <c r="B20" s="15"/>
      <c r="D20" s="18"/>
      <c r="E20" s="51"/>
      <c r="F20" s="15"/>
      <c r="G20" s="18"/>
      <c r="I20" s="33"/>
      <c r="K20" s="33"/>
      <c r="M20" s="33"/>
      <c r="O20" s="33"/>
      <c r="Q20" s="34"/>
    </row>
    <row r="21" spans="1:17" s="8" customFormat="1" ht="39" customHeight="1" thickTop="1" thickBot="1" x14ac:dyDescent="0.2">
      <c r="A21" s="14" t="s">
        <v>13</v>
      </c>
      <c r="B21" s="9" t="s">
        <v>16</v>
      </c>
      <c r="C21" s="50">
        <f>SUM(H21,J21,L21,N21,P21)</f>
        <v>0</v>
      </c>
      <c r="D21" s="18"/>
      <c r="E21" s="51" t="s">
        <v>13</v>
      </c>
      <c r="F21" s="9" t="s">
        <v>19</v>
      </c>
      <c r="G21" s="18"/>
      <c r="H21" s="46" t="str">
        <f>IF(H4=計算用シート!E1,SUMIF(計算用シート!A:A,"&lt;="&amp;$C$15,計算用シート!E:E),IF(H4=計算用シート!F1,SUMIF(計算用シート!A:A,"&lt;="&amp;$C$15,計算用シート!F:F),IF(H4=計算用シート!G1,SUMIF(計算用シート!A:A,"&lt;="&amp;$C$15,計算用シート!G:G),"―")))</f>
        <v>―</v>
      </c>
      <c r="I21" s="17"/>
      <c r="J21" s="46" t="str">
        <f>IF(H4=計算用シート2!E1,SUMIF(計算用シート2!A:A,"&lt;="&amp;$C$15,計算用シート2!E:E),IF(H4=計算用シート2!F1,SUMIF(計算用シート2!A:A,"&lt;="&amp;$C$15,計算用シート2!F:F),IF(H4=計算用シート2!G1,SUMIF(計算用シート2!A:A,"&lt;="&amp;$C$15,計算用シート2!G:G),"―")))</f>
        <v>―</v>
      </c>
      <c r="L21" s="46" t="str">
        <f>IF(H4=計算用シート3!E1,SUMIF(計算用シート3!A:A,"&lt;="&amp;$C$15,計算用シート3!E:E),IF(H4=計算用シート3!F1,SUMIF(計算用シート3!A:A,"&lt;="&amp;$C$15,計算用シート3!F:F),IF(H4=計算用シート3!G1,SUMIF(計算用シート3!A:A,"&lt;="&amp;$C$15,計算用シート3!G:G),"―")))</f>
        <v>―</v>
      </c>
      <c r="N21" s="46" t="str">
        <f>IF(H4=計算用シート4!E1,SUMIF(計算用シート4!A:A,"&lt;="&amp;$C$15,計算用シート4!E:E),IF(H4=計算用シート4!F1,SUMIF(計算用シート4!A:A,"&lt;="&amp;$C$15,計算用シート4!F:F),IF(H4=計算用シート4!G1,SUMIF(計算用シート4!A:A,"&lt;="&amp;$C$15,計算用シート4!G:G),"―")))</f>
        <v>―</v>
      </c>
      <c r="P21" s="46" t="str">
        <f>IF(H4=計算用シート5!E1,SUMIF(計算用シート5!A:A,"&lt;="&amp;$C$15,計算用シート5!E:E),IF(H4=計算用シート5!F1,SUMIF(計算用シート5!A:A,"&lt;="&amp;$C$15,計算用シート5!F:F),IF(H4=計算用シート5!G1,SUMIF(計算用シート5!A:A,"&lt;="&amp;$C$15,計算用シート5!G:G),"―")))</f>
        <v>―</v>
      </c>
      <c r="Q21" s="31"/>
    </row>
    <row r="22" spans="1:17" ht="11.25" customHeight="1" thickTop="1" thickBot="1" x14ac:dyDescent="0.2">
      <c r="E22" s="35"/>
      <c r="F22" s="36"/>
      <c r="G22" s="36"/>
      <c r="H22" s="36"/>
      <c r="I22" s="36"/>
      <c r="J22" s="36"/>
      <c r="K22" s="36"/>
      <c r="L22" s="36"/>
      <c r="M22" s="36"/>
      <c r="N22" s="36"/>
      <c r="O22" s="36"/>
      <c r="P22" s="36"/>
      <c r="Q22" s="37"/>
    </row>
    <row r="23" spans="1:17" ht="28.5" customHeight="1" thickTop="1" x14ac:dyDescent="0.15"/>
    <row r="24" spans="1:17" ht="39" customHeight="1" x14ac:dyDescent="0.15">
      <c r="A24" s="13"/>
      <c r="B24" s="62" t="s">
        <v>39</v>
      </c>
      <c r="C24" s="62"/>
      <c r="D24" s="62"/>
      <c r="E24" s="62"/>
      <c r="F24" s="62"/>
      <c r="G24" s="62"/>
      <c r="H24" s="62"/>
      <c r="I24" s="62"/>
      <c r="J24" s="62"/>
      <c r="K24" s="62"/>
      <c r="L24" s="62"/>
      <c r="M24" s="62"/>
      <c r="N24" s="62"/>
      <c r="O24" s="62"/>
      <c r="P24" s="62"/>
    </row>
    <row r="25" spans="1:17" ht="39" customHeight="1" x14ac:dyDescent="0.15">
      <c r="A25" s="13"/>
      <c r="B25" s="62"/>
      <c r="C25" s="62"/>
      <c r="D25" s="62"/>
      <c r="E25" s="62"/>
      <c r="F25" s="62"/>
      <c r="G25" s="62"/>
      <c r="H25" s="62"/>
      <c r="I25" s="62"/>
      <c r="J25" s="62"/>
      <c r="K25" s="62"/>
      <c r="L25" s="62"/>
      <c r="M25" s="62"/>
      <c r="N25" s="62"/>
      <c r="O25" s="62"/>
      <c r="P25" s="62"/>
    </row>
    <row r="26" spans="1:17" ht="48.75" customHeight="1" x14ac:dyDescent="0.15">
      <c r="A26" s="13"/>
      <c r="B26" s="62"/>
      <c r="C26" s="62"/>
      <c r="D26" s="62"/>
      <c r="E26" s="62"/>
      <c r="F26" s="62"/>
      <c r="G26" s="62"/>
      <c r="H26" s="62"/>
      <c r="I26" s="62"/>
      <c r="J26" s="62"/>
      <c r="K26" s="62"/>
      <c r="L26" s="62"/>
      <c r="M26" s="62"/>
      <c r="N26" s="62"/>
      <c r="O26" s="62"/>
      <c r="P26" s="62"/>
    </row>
  </sheetData>
  <mergeCells count="6">
    <mergeCell ref="A1:Q1"/>
    <mergeCell ref="A10:C10"/>
    <mergeCell ref="A9:C9"/>
    <mergeCell ref="B7:C7"/>
    <mergeCell ref="B24:P26"/>
    <mergeCell ref="H4:J4"/>
  </mergeCells>
  <phoneticPr fontId="1"/>
  <dataValidations count="2">
    <dataValidation type="list" allowBlank="1" showInputMessage="1" showErrorMessage="1" sqref="N8 H8 J8 L8 P8" xr:uid="{00000000-0002-0000-0000-000000000000}">
      <formula1>"機械装置,器具・備品,工具,建物附属設備"</formula1>
    </dataValidation>
    <dataValidation type="list" allowBlank="1" showInputMessage="1" showErrorMessage="1" sqref="J7 H7 L7 N7 P7" xr:uid="{00000000-0002-0000-0000-000001000000}">
      <formula1>"　,機械装置,器具・備品,工具,建物附属設備"</formula1>
    </dataValidation>
  </dataValidations>
  <pageMargins left="0.25" right="0.25" top="0.75" bottom="0.75" header="0.3" footer="0.3"/>
  <pageSetup paperSize="9" scale="73" orientation="landscape" r:id="rId1"/>
  <rowBreaks count="1" manualBreakCount="1">
    <brk id="26"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72E9C00-242E-43B5-BBEC-2D9AAB5A1A4D}">
          <x14:formula1>
            <xm:f>計算用シート!$E$1:$G$1</xm:f>
          </x14:formula1>
          <xm:sqref>H4:J4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2"/>
  <sheetViews>
    <sheetView workbookViewId="0"/>
  </sheetViews>
  <sheetFormatPr defaultRowHeight="13.5" x14ac:dyDescent="0.15"/>
  <cols>
    <col min="1" max="1" width="9.75" bestFit="1" customWidth="1"/>
    <col min="2" max="3" width="25.5" bestFit="1" customWidth="1"/>
  </cols>
  <sheetData>
    <row r="1" spans="1:3" x14ac:dyDescent="0.15">
      <c r="A1" s="3" t="s">
        <v>0</v>
      </c>
      <c r="B1" s="3" t="s">
        <v>1</v>
      </c>
      <c r="C1" s="3" t="s">
        <v>4</v>
      </c>
    </row>
    <row r="2" spans="1:3" x14ac:dyDescent="0.15">
      <c r="A2" s="2">
        <v>2</v>
      </c>
      <c r="B2" s="2">
        <v>0.65800000000000003</v>
      </c>
      <c r="C2" s="2">
        <v>0.316</v>
      </c>
    </row>
    <row r="3" spans="1:3" x14ac:dyDescent="0.15">
      <c r="A3" s="2">
        <v>3</v>
      </c>
      <c r="B3" s="2">
        <v>0.73199999999999998</v>
      </c>
      <c r="C3" s="2">
        <v>0.46400000000000002</v>
      </c>
    </row>
    <row r="4" spans="1:3" x14ac:dyDescent="0.15">
      <c r="A4" s="2">
        <v>4</v>
      </c>
      <c r="B4" s="2">
        <v>0.78100000000000003</v>
      </c>
      <c r="C4" s="2">
        <v>0.56200000000000006</v>
      </c>
    </row>
    <row r="5" spans="1:3" x14ac:dyDescent="0.15">
      <c r="A5" s="2">
        <v>5</v>
      </c>
      <c r="B5" s="2">
        <v>0.81499999999999995</v>
      </c>
      <c r="C5" s="2">
        <v>0.63100000000000001</v>
      </c>
    </row>
    <row r="6" spans="1:3" x14ac:dyDescent="0.15">
      <c r="A6" s="2">
        <v>6</v>
      </c>
      <c r="B6" s="2">
        <v>0.84</v>
      </c>
      <c r="C6" s="2">
        <v>0.68100000000000005</v>
      </c>
    </row>
    <row r="7" spans="1:3" x14ac:dyDescent="0.15">
      <c r="A7" s="2">
        <v>7</v>
      </c>
      <c r="B7" s="2">
        <v>0.86</v>
      </c>
      <c r="C7" s="2">
        <v>0.72</v>
      </c>
    </row>
    <row r="8" spans="1:3" x14ac:dyDescent="0.15">
      <c r="A8" s="2">
        <v>8</v>
      </c>
      <c r="B8" s="2">
        <v>0.875</v>
      </c>
      <c r="C8" s="2">
        <v>0.75</v>
      </c>
    </row>
    <row r="9" spans="1:3" x14ac:dyDescent="0.15">
      <c r="A9" s="2">
        <v>9</v>
      </c>
      <c r="B9" s="2">
        <v>0.88700000000000001</v>
      </c>
      <c r="C9" s="2">
        <v>0.77400000000000002</v>
      </c>
    </row>
    <row r="10" spans="1:3" x14ac:dyDescent="0.15">
      <c r="A10" s="2">
        <v>10</v>
      </c>
      <c r="B10" s="2">
        <v>0.89700000000000002</v>
      </c>
      <c r="C10" s="2">
        <v>0.79400000000000004</v>
      </c>
    </row>
    <row r="11" spans="1:3" x14ac:dyDescent="0.15">
      <c r="A11" s="2">
        <v>11</v>
      </c>
      <c r="B11" s="2">
        <v>0.90500000000000003</v>
      </c>
      <c r="C11" s="2">
        <v>0.81100000000000005</v>
      </c>
    </row>
    <row r="12" spans="1:3" x14ac:dyDescent="0.15">
      <c r="A12" s="2">
        <v>12</v>
      </c>
      <c r="B12" s="2">
        <v>0.91200000000000003</v>
      </c>
      <c r="C12" s="2">
        <v>0.82499999999999996</v>
      </c>
    </row>
    <row r="13" spans="1:3" x14ac:dyDescent="0.15">
      <c r="A13" s="2">
        <v>13</v>
      </c>
      <c r="B13" s="2">
        <v>0.91900000000000004</v>
      </c>
      <c r="C13" s="2">
        <v>0.83799999999999997</v>
      </c>
    </row>
    <row r="14" spans="1:3" x14ac:dyDescent="0.15">
      <c r="A14" s="2">
        <v>14</v>
      </c>
      <c r="B14" s="2">
        <v>0.92400000000000004</v>
      </c>
      <c r="C14" s="2">
        <v>0.84799999999999998</v>
      </c>
    </row>
    <row r="15" spans="1:3" x14ac:dyDescent="0.15">
      <c r="A15" s="2">
        <v>15</v>
      </c>
      <c r="B15" s="2">
        <v>0.92900000000000005</v>
      </c>
      <c r="C15" s="2">
        <v>0.85799999999999998</v>
      </c>
    </row>
    <row r="16" spans="1:3" x14ac:dyDescent="0.15">
      <c r="A16" s="2">
        <v>16</v>
      </c>
      <c r="B16" s="2">
        <v>0.93300000000000005</v>
      </c>
      <c r="C16" s="2">
        <v>0.86599999999999999</v>
      </c>
    </row>
    <row r="17" spans="1:3" x14ac:dyDescent="0.15">
      <c r="A17" s="2">
        <v>17</v>
      </c>
      <c r="B17" s="2">
        <v>0.93600000000000005</v>
      </c>
      <c r="C17" s="2">
        <v>0.873</v>
      </c>
    </row>
    <row r="18" spans="1:3" x14ac:dyDescent="0.15">
      <c r="A18" s="2">
        <v>18</v>
      </c>
      <c r="B18" s="2">
        <v>0.94</v>
      </c>
      <c r="C18" s="2">
        <v>0.88</v>
      </c>
    </row>
    <row r="19" spans="1:3" x14ac:dyDescent="0.15">
      <c r="A19" s="2">
        <v>19</v>
      </c>
      <c r="B19" s="2">
        <v>0.94299999999999995</v>
      </c>
      <c r="C19" s="2">
        <v>0.88600000000000001</v>
      </c>
    </row>
    <row r="20" spans="1:3" x14ac:dyDescent="0.15">
      <c r="A20" s="2">
        <v>20</v>
      </c>
      <c r="B20" s="2">
        <v>0.94499999999999995</v>
      </c>
      <c r="C20" s="2">
        <v>0.89100000000000001</v>
      </c>
    </row>
    <row r="21" spans="1:3" x14ac:dyDescent="0.15">
      <c r="A21" s="2">
        <v>21</v>
      </c>
      <c r="B21" s="2">
        <v>0.94799999999999995</v>
      </c>
      <c r="C21" s="2">
        <v>0.89600000000000002</v>
      </c>
    </row>
    <row r="22" spans="1:3" x14ac:dyDescent="0.15">
      <c r="A22" s="2">
        <v>22</v>
      </c>
      <c r="B22" s="2">
        <v>0.95</v>
      </c>
      <c r="C22" s="2">
        <v>0.90100000000000002</v>
      </c>
    </row>
    <row r="23" spans="1:3" x14ac:dyDescent="0.15">
      <c r="A23" s="2">
        <v>23</v>
      </c>
      <c r="B23" s="2">
        <v>0.95199999999999996</v>
      </c>
      <c r="C23" s="2">
        <v>0.90500000000000003</v>
      </c>
    </row>
    <row r="24" spans="1:3" x14ac:dyDescent="0.15">
      <c r="A24" s="2">
        <v>24</v>
      </c>
      <c r="B24" s="2">
        <v>0.95399999999999996</v>
      </c>
      <c r="C24" s="2">
        <v>0.90800000000000003</v>
      </c>
    </row>
    <row r="25" spans="1:3" x14ac:dyDescent="0.15">
      <c r="A25" s="2">
        <v>25</v>
      </c>
      <c r="B25" s="2">
        <v>0.95599999999999996</v>
      </c>
      <c r="C25" s="2">
        <v>0.91200000000000003</v>
      </c>
    </row>
    <row r="26" spans="1:3" x14ac:dyDescent="0.15">
      <c r="A26" s="2">
        <v>26</v>
      </c>
      <c r="B26" s="2">
        <v>0.95699999999999996</v>
      </c>
      <c r="C26" s="2">
        <v>0.91500000000000004</v>
      </c>
    </row>
    <row r="27" spans="1:3" x14ac:dyDescent="0.15">
      <c r="A27" s="2">
        <v>27</v>
      </c>
      <c r="B27" s="2">
        <v>0.95899999999999996</v>
      </c>
      <c r="C27" s="2">
        <v>0.91800000000000004</v>
      </c>
    </row>
    <row r="28" spans="1:3" x14ac:dyDescent="0.15">
      <c r="A28" s="2">
        <v>28</v>
      </c>
      <c r="B28" s="2">
        <v>0.96</v>
      </c>
      <c r="C28" s="2">
        <v>0.92100000000000004</v>
      </c>
    </row>
    <row r="29" spans="1:3" x14ac:dyDescent="0.15">
      <c r="A29" s="2">
        <v>29</v>
      </c>
      <c r="B29" s="2">
        <v>0.96199999999999997</v>
      </c>
      <c r="C29" s="2">
        <v>0.92400000000000004</v>
      </c>
    </row>
    <row r="30" spans="1:3" x14ac:dyDescent="0.15">
      <c r="A30" s="2">
        <v>30</v>
      </c>
      <c r="B30" s="2">
        <v>0.96299999999999997</v>
      </c>
      <c r="C30" s="2">
        <v>0.92600000000000005</v>
      </c>
    </row>
    <row r="31" spans="1:3" x14ac:dyDescent="0.15">
      <c r="A31" s="2">
        <v>31</v>
      </c>
      <c r="B31" s="2">
        <v>0.96399999999999997</v>
      </c>
      <c r="C31" s="2">
        <v>0.92800000000000005</v>
      </c>
    </row>
    <row r="32" spans="1:3" x14ac:dyDescent="0.15">
      <c r="A32" s="2">
        <v>32</v>
      </c>
      <c r="B32" s="2">
        <v>0.96499999999999997</v>
      </c>
      <c r="C32" s="2">
        <v>0.93100000000000005</v>
      </c>
    </row>
    <row r="33" spans="1:3" x14ac:dyDescent="0.15">
      <c r="A33" s="2">
        <v>33</v>
      </c>
      <c r="B33" s="2">
        <v>0.96599999999999997</v>
      </c>
      <c r="C33" s="2">
        <v>0.93300000000000005</v>
      </c>
    </row>
    <row r="34" spans="1:3" x14ac:dyDescent="0.15">
      <c r="A34" s="2">
        <v>34</v>
      </c>
      <c r="B34" s="2">
        <v>0.96699999999999997</v>
      </c>
      <c r="C34" s="2">
        <v>0.93400000000000005</v>
      </c>
    </row>
    <row r="35" spans="1:3" x14ac:dyDescent="0.15">
      <c r="A35" s="2">
        <v>35</v>
      </c>
      <c r="B35" s="2">
        <v>0.96799999999999997</v>
      </c>
      <c r="C35" s="2">
        <v>0.93600000000000005</v>
      </c>
    </row>
    <row r="36" spans="1:3" x14ac:dyDescent="0.15">
      <c r="A36" s="2">
        <v>36</v>
      </c>
      <c r="B36" s="2">
        <v>0.96899999999999997</v>
      </c>
      <c r="C36" s="2">
        <v>0.93799999999999994</v>
      </c>
    </row>
    <row r="37" spans="1:3" x14ac:dyDescent="0.15">
      <c r="A37" s="2">
        <v>37</v>
      </c>
      <c r="B37" s="2">
        <v>0.97</v>
      </c>
      <c r="C37" s="2">
        <v>0.94</v>
      </c>
    </row>
    <row r="38" spans="1:3" x14ac:dyDescent="0.15">
      <c r="A38" s="2">
        <v>38</v>
      </c>
      <c r="B38" s="2">
        <v>0.97</v>
      </c>
      <c r="C38" s="2">
        <v>0.94099999999999995</v>
      </c>
    </row>
    <row r="39" spans="1:3" x14ac:dyDescent="0.15">
      <c r="A39" s="2">
        <v>39</v>
      </c>
      <c r="B39" s="2">
        <v>0.97099999999999997</v>
      </c>
      <c r="C39" s="2">
        <v>0.94299999999999995</v>
      </c>
    </row>
    <row r="40" spans="1:3" x14ac:dyDescent="0.15">
      <c r="A40" s="2">
        <v>40</v>
      </c>
      <c r="B40" s="2">
        <v>0.97199999999999998</v>
      </c>
      <c r="C40" s="2">
        <v>0.94399999999999995</v>
      </c>
    </row>
    <row r="41" spans="1:3" x14ac:dyDescent="0.15">
      <c r="A41" s="2">
        <v>41</v>
      </c>
      <c r="B41" s="2">
        <v>0.97199999999999998</v>
      </c>
      <c r="C41" s="2">
        <v>0.94499999999999995</v>
      </c>
    </row>
    <row r="42" spans="1:3" x14ac:dyDescent="0.15">
      <c r="A42" s="2">
        <v>42</v>
      </c>
      <c r="B42" s="2">
        <v>0.97299999999999998</v>
      </c>
      <c r="C42" s="2">
        <v>0.94699999999999995</v>
      </c>
    </row>
    <row r="43" spans="1:3" x14ac:dyDescent="0.15">
      <c r="A43" s="2">
        <v>43</v>
      </c>
      <c r="B43" s="2">
        <v>0.97399999999999998</v>
      </c>
      <c r="C43" s="2">
        <v>0.94799999999999995</v>
      </c>
    </row>
    <row r="44" spans="1:3" x14ac:dyDescent="0.15">
      <c r="A44" s="2">
        <v>44</v>
      </c>
      <c r="B44" s="2">
        <v>0.97399999999999998</v>
      </c>
      <c r="C44" s="2">
        <v>0.94899999999999995</v>
      </c>
    </row>
    <row r="45" spans="1:3" x14ac:dyDescent="0.15">
      <c r="A45" s="2">
        <v>45</v>
      </c>
      <c r="B45" s="2">
        <v>0.97499999999999998</v>
      </c>
      <c r="C45" s="2">
        <v>0.95</v>
      </c>
    </row>
    <row r="46" spans="1:3" x14ac:dyDescent="0.15">
      <c r="A46" s="2">
        <v>46</v>
      </c>
      <c r="B46" s="2">
        <v>0.97499999999999998</v>
      </c>
      <c r="C46" s="2">
        <v>0.95099999999999996</v>
      </c>
    </row>
    <row r="47" spans="1:3" x14ac:dyDescent="0.15">
      <c r="A47" s="2">
        <v>47</v>
      </c>
      <c r="B47" s="2">
        <v>0.97599999999999998</v>
      </c>
      <c r="C47" s="2">
        <v>0.95199999999999996</v>
      </c>
    </row>
    <row r="48" spans="1:3" x14ac:dyDescent="0.15">
      <c r="A48" s="2">
        <v>48</v>
      </c>
      <c r="B48" s="2">
        <v>0.97599999999999998</v>
      </c>
      <c r="C48" s="2">
        <v>0.95299999999999996</v>
      </c>
    </row>
    <row r="49" spans="1:3" x14ac:dyDescent="0.15">
      <c r="A49" s="2">
        <v>49</v>
      </c>
      <c r="B49" s="2">
        <v>0.97699999999999998</v>
      </c>
      <c r="C49" s="2">
        <v>0.95399999999999996</v>
      </c>
    </row>
    <row r="50" spans="1:3" x14ac:dyDescent="0.15">
      <c r="A50" s="2">
        <v>50</v>
      </c>
      <c r="B50" s="2">
        <v>0.98699999999999999</v>
      </c>
      <c r="C50" s="2">
        <v>0.95499999999999996</v>
      </c>
    </row>
    <row r="51" spans="1:3" x14ac:dyDescent="0.15">
      <c r="A51" s="2">
        <v>51</v>
      </c>
      <c r="B51" s="2">
        <v>0.97799999999999998</v>
      </c>
      <c r="C51" s="2">
        <v>0.95599999999999996</v>
      </c>
    </row>
    <row r="52" spans="1:3" x14ac:dyDescent="0.15">
      <c r="A52" s="2">
        <v>52</v>
      </c>
      <c r="B52" s="2">
        <v>0.97799999999999998</v>
      </c>
      <c r="C52" s="2">
        <v>0.95699999999999996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workbookViewId="0">
      <selection activeCell="F2" sqref="F2"/>
    </sheetView>
  </sheetViews>
  <sheetFormatPr defaultRowHeight="13.5" x14ac:dyDescent="0.15"/>
  <cols>
    <col min="2" max="2" width="18.625" bestFit="1" customWidth="1"/>
    <col min="3" max="4" width="18.625" style="4" bestFit="1" customWidth="1"/>
    <col min="5" max="7" width="23.875" style="4" bestFit="1" customWidth="1"/>
    <col min="9" max="10" width="23.625" bestFit="1" customWidth="1"/>
  </cols>
  <sheetData>
    <row r="1" spans="1:10" ht="27" x14ac:dyDescent="0.15">
      <c r="A1" s="5" t="s">
        <v>8</v>
      </c>
      <c r="B1" s="6" t="s">
        <v>6</v>
      </c>
      <c r="C1" s="11" t="s">
        <v>15</v>
      </c>
      <c r="D1" s="6" t="s">
        <v>7</v>
      </c>
      <c r="E1" s="6" t="s">
        <v>34</v>
      </c>
      <c r="F1" s="6" t="s">
        <v>35</v>
      </c>
      <c r="G1" s="6" t="s">
        <v>33</v>
      </c>
      <c r="I1" s="5" t="s">
        <v>1</v>
      </c>
      <c r="J1" s="5" t="s">
        <v>4</v>
      </c>
    </row>
    <row r="2" spans="1:10" x14ac:dyDescent="0.15">
      <c r="A2">
        <v>1</v>
      </c>
      <c r="B2" s="4">
        <f>ROUNDDOWN(固定資産税計算入力フォーム!$H$11*$I$2,0)</f>
        <v>7320000</v>
      </c>
      <c r="C2" s="4">
        <f>IF(ROUNDDOWN(B2,-3)&gt;固定資産税計算入力フォーム!$H$11*0.05,ROUNDDOWN(B2,-3),固定資産税計算入力フォーム!$H$11*0.05)</f>
        <v>7320000</v>
      </c>
      <c r="D2" s="4">
        <f>ROUNDDOWN(C2*固定資産税計算入力フォーム!$H$17,-2)</f>
        <v>102400</v>
      </c>
      <c r="E2" s="4">
        <f>ROUNDDOWN(ROUNDDOWN($C2/3,-3)*固定資産税計算入力フォーム!$H$17,-2)</f>
        <v>34100</v>
      </c>
      <c r="F2" s="4">
        <f>ROUNDDOWN(ROUNDDOWN($C2/3,-3)*固定資産税計算入力フォーム!$H$17,-2)</f>
        <v>34100</v>
      </c>
      <c r="G2" s="4">
        <f>ROUNDDOWN(ROUNDDOWN($C2/2,-3)*固定資産税計算入力フォーム!$H$17,-2)</f>
        <v>51200</v>
      </c>
      <c r="I2">
        <f>VLOOKUP(固定資産税計算入力フォーム!$H$13,減価残存率表!$A$1:$E$52,2,TRUE)</f>
        <v>0.73199999999999998</v>
      </c>
      <c r="J2">
        <f>VLOOKUP(固定資産税計算入力フォーム!$H$13,減価残存率表!$A$1:$E$52,3,TRUE)</f>
        <v>0.46400000000000002</v>
      </c>
    </row>
    <row r="3" spans="1:10" x14ac:dyDescent="0.15">
      <c r="A3">
        <v>2</v>
      </c>
      <c r="B3" s="4">
        <f>ROUNDDOWN(B2*$J$2,0)</f>
        <v>3396480</v>
      </c>
      <c r="C3" s="4">
        <f>IF(ROUNDDOWN(B3,-3)&gt;固定資産税計算入力フォーム!$H$11*0.05,ROUNDDOWN(B3,-3),固定資産税計算入力フォーム!$H$11*0.05)</f>
        <v>3396000</v>
      </c>
      <c r="D3" s="4">
        <f>ROUNDDOWN(C3*固定資産税計算入力フォーム!$H$17,-2)</f>
        <v>47500</v>
      </c>
      <c r="E3" s="4">
        <f>ROUNDDOWN(ROUNDDOWN($C3/3,-3)*固定資産税計算入力フォーム!$H$17,-2)</f>
        <v>15800</v>
      </c>
      <c r="F3" s="4">
        <f>ROUNDDOWN(ROUNDDOWN($C3/3,-3)*固定資産税計算入力フォーム!$H$17,-2)</f>
        <v>15800</v>
      </c>
      <c r="G3" s="4">
        <f>ROUNDDOWN(ROUNDDOWN($C3/2,-3)*固定資産税計算入力フォーム!$H$17,-2)</f>
        <v>23700</v>
      </c>
    </row>
    <row r="4" spans="1:10" x14ac:dyDescent="0.15">
      <c r="A4">
        <v>3</v>
      </c>
      <c r="B4" s="4">
        <f t="shared" ref="B4:B21" si="0">ROUNDDOWN(B3*$J$2,0)</f>
        <v>1575966</v>
      </c>
      <c r="C4" s="4">
        <f>IF(ROUNDDOWN(B4,-3)&gt;固定資産税計算入力フォーム!$H$11*0.05,ROUNDDOWN(B4,-3),固定資産税計算入力フォーム!$H$11*0.05)</f>
        <v>1575000</v>
      </c>
      <c r="D4" s="4">
        <f>ROUNDDOWN(C4*固定資産税計算入力フォーム!$H$17,-2)</f>
        <v>22000</v>
      </c>
      <c r="E4" s="4">
        <f>ROUNDDOWN(ROUNDDOWN($C4/3,-3)*固定資産税計算入力フォーム!$H$17,-2)</f>
        <v>7300</v>
      </c>
      <c r="F4" s="4">
        <f>ROUNDDOWN(ROUNDDOWN($C4/3,-3)*固定資産税計算入力フォーム!$H$17,-2)</f>
        <v>7300</v>
      </c>
      <c r="G4" s="4">
        <f>ROUNDDOWN(ROUNDDOWN($C4/2,-3)*固定資産税計算入力フォーム!$H$17,-2)</f>
        <v>11000</v>
      </c>
    </row>
    <row r="5" spans="1:10" x14ac:dyDescent="0.15">
      <c r="A5">
        <v>4</v>
      </c>
      <c r="B5" s="4">
        <f t="shared" si="0"/>
        <v>731248</v>
      </c>
      <c r="C5" s="4">
        <f>IF(ROUNDDOWN(B5,-3)&gt;固定資産税計算入力フォーム!$H$11*0.05,ROUNDDOWN(B5,-3),固定資産税計算入力フォーム!$H$11*0.05)</f>
        <v>731000</v>
      </c>
      <c r="D5" s="4">
        <f>ROUNDDOWN(C5*固定資産税計算入力フォーム!$H$17,-2)</f>
        <v>10200</v>
      </c>
      <c r="E5" s="4">
        <f>ROUNDDOWN(ROUNDDOWN($C5/3,-3)*固定資産税計算入力フォーム!$H$17,-2)</f>
        <v>3400</v>
      </c>
      <c r="F5" s="4">
        <f>ROUNDDOWN(ROUNDDOWN($C5/3,-3)*固定資産税計算入力フォーム!$H$17,-2)</f>
        <v>3400</v>
      </c>
      <c r="G5" s="4">
        <f>ROUNDDOWN($C5*固定資産税計算入力フォーム!$H$17,-2)</f>
        <v>10200</v>
      </c>
    </row>
    <row r="6" spans="1:10" x14ac:dyDescent="0.15">
      <c r="A6">
        <v>5</v>
      </c>
      <c r="B6" s="4">
        <f t="shared" si="0"/>
        <v>339299</v>
      </c>
      <c r="C6" s="4">
        <f>IF(ROUNDDOWN(B6,-3)&gt;固定資産税計算入力フォーム!$H$11*0.05,ROUNDDOWN(B6,-3),固定資産税計算入力フォーム!$H$11*0.05)</f>
        <v>500000</v>
      </c>
      <c r="D6" s="4">
        <f>ROUNDDOWN(C6*固定資産税計算入力フォーム!$H$17,-2)</f>
        <v>7000</v>
      </c>
      <c r="E6" s="4">
        <f>ROUNDDOWN(ROUNDDOWN($C6/3,-3)*固定資産税計算入力フォーム!$H$17,-2)</f>
        <v>2300</v>
      </c>
      <c r="F6" s="4">
        <f>ROUNDDOWN($C6*固定資産税計算入力フォーム!$H$17,-2)</f>
        <v>7000</v>
      </c>
      <c r="G6" s="4">
        <f>ROUNDDOWN($C6*固定資産税計算入力フォーム!$H$17,-2)</f>
        <v>7000</v>
      </c>
    </row>
    <row r="7" spans="1:10" x14ac:dyDescent="0.15">
      <c r="A7">
        <v>6</v>
      </c>
      <c r="B7" s="4">
        <f t="shared" si="0"/>
        <v>157434</v>
      </c>
      <c r="C7" s="4">
        <f>IF(ROUNDDOWN(B7,-3)&gt;固定資産税計算入力フォーム!$H$11*0.05,ROUNDDOWN(B7,-3),固定資産税計算入力フォーム!$H$11*0.05)</f>
        <v>500000</v>
      </c>
      <c r="D7" s="4">
        <f>ROUNDDOWN(C7*固定資産税計算入力フォーム!$H$17,-2)</f>
        <v>7000</v>
      </c>
      <c r="E7" s="4">
        <f>ROUNDDOWN($C7*固定資産税計算入力フォーム!$H$17,-2)</f>
        <v>7000</v>
      </c>
      <c r="F7" s="4">
        <f>ROUNDDOWN($C7*固定資産税計算入力フォーム!$H$17,-2)</f>
        <v>7000</v>
      </c>
      <c r="G7" s="4">
        <f>ROUNDDOWN($C7*固定資産税計算入力フォーム!$H$17,-2)</f>
        <v>7000</v>
      </c>
    </row>
    <row r="8" spans="1:10" x14ac:dyDescent="0.15">
      <c r="A8">
        <v>7</v>
      </c>
      <c r="B8" s="4">
        <f t="shared" si="0"/>
        <v>73049</v>
      </c>
      <c r="C8" s="4">
        <f>IF(ROUNDDOWN(B8,-3)&gt;固定資産税計算入力フォーム!$H$11*0.05,ROUNDDOWN(B8,-3),固定資産税計算入力フォーム!$H$11*0.05)</f>
        <v>500000</v>
      </c>
      <c r="D8" s="4">
        <f>ROUNDDOWN(C8*固定資産税計算入力フォーム!$H$17,-2)</f>
        <v>7000</v>
      </c>
      <c r="E8" s="4">
        <f>ROUNDDOWN($C8*固定資産税計算入力フォーム!$H$17,-2)</f>
        <v>7000</v>
      </c>
      <c r="F8" s="4">
        <f>ROUNDDOWN($C8*固定資産税計算入力フォーム!$H$17,-2)</f>
        <v>7000</v>
      </c>
      <c r="G8" s="4">
        <f>ROUNDDOWN($C8*固定資産税計算入力フォーム!$H$17,-2)</f>
        <v>7000</v>
      </c>
    </row>
    <row r="9" spans="1:10" x14ac:dyDescent="0.15">
      <c r="A9">
        <v>8</v>
      </c>
      <c r="B9" s="4">
        <f t="shared" si="0"/>
        <v>33894</v>
      </c>
      <c r="C9" s="4">
        <f>IF(ROUNDDOWN(B9,-3)&gt;固定資産税計算入力フォーム!$H$11*0.05,ROUNDDOWN(B9,-3),固定資産税計算入力フォーム!$H$11*0.05)</f>
        <v>500000</v>
      </c>
      <c r="D9" s="4">
        <f>ROUNDDOWN(C9*固定資産税計算入力フォーム!$H$17,-2)</f>
        <v>7000</v>
      </c>
      <c r="E9" s="4">
        <f>ROUNDDOWN($C9*固定資産税計算入力フォーム!$H$17,-2)</f>
        <v>7000</v>
      </c>
      <c r="F9" s="4">
        <f>ROUNDDOWN($C9*固定資産税計算入力フォーム!$H$17,-2)</f>
        <v>7000</v>
      </c>
      <c r="G9" s="4">
        <f>ROUNDDOWN($C9*固定資産税計算入力フォーム!$H$17,-2)</f>
        <v>7000</v>
      </c>
    </row>
    <row r="10" spans="1:10" x14ac:dyDescent="0.15">
      <c r="A10">
        <v>9</v>
      </c>
      <c r="B10" s="4">
        <f t="shared" si="0"/>
        <v>15726</v>
      </c>
      <c r="C10" s="4">
        <f>IF(ROUNDDOWN(B10,-3)&gt;固定資産税計算入力フォーム!$H$11*0.05,ROUNDDOWN(B10,-3),固定資産税計算入力フォーム!$H$11*0.05)</f>
        <v>500000</v>
      </c>
      <c r="D10" s="4">
        <f>ROUNDDOWN(C10*固定資産税計算入力フォーム!$H$17,-2)</f>
        <v>7000</v>
      </c>
      <c r="E10" s="4">
        <f>ROUNDDOWN($C10*固定資産税計算入力フォーム!$H$17,-2)</f>
        <v>7000</v>
      </c>
      <c r="F10" s="4">
        <f>ROUNDDOWN($C10*固定資産税計算入力フォーム!$H$17,-2)</f>
        <v>7000</v>
      </c>
      <c r="G10" s="4">
        <f>ROUNDDOWN($C10*固定資産税計算入力フォーム!$H$17,-2)</f>
        <v>7000</v>
      </c>
    </row>
    <row r="11" spans="1:10" x14ac:dyDescent="0.15">
      <c r="A11">
        <v>10</v>
      </c>
      <c r="B11" s="4">
        <f t="shared" si="0"/>
        <v>7296</v>
      </c>
      <c r="C11" s="4">
        <f>IF(ROUNDDOWN(B11,-3)&gt;固定資産税計算入力フォーム!$H$11*0.05,ROUNDDOWN(B11,-3),固定資産税計算入力フォーム!$H$11*0.05)</f>
        <v>500000</v>
      </c>
      <c r="D11" s="4">
        <f>ROUNDDOWN(C11*固定資産税計算入力フォーム!$H$17,-2)</f>
        <v>7000</v>
      </c>
      <c r="E11" s="4">
        <f>ROUNDDOWN($C11*固定資産税計算入力フォーム!$H$17,-2)</f>
        <v>7000</v>
      </c>
      <c r="F11" s="4">
        <f>ROUNDDOWN($C11*固定資産税計算入力フォーム!$H$17,-2)</f>
        <v>7000</v>
      </c>
      <c r="G11" s="4">
        <f>ROUNDDOWN($C11*固定資産税計算入力フォーム!$H$17,-2)</f>
        <v>7000</v>
      </c>
    </row>
    <row r="12" spans="1:10" x14ac:dyDescent="0.15">
      <c r="A12">
        <v>11</v>
      </c>
      <c r="B12" s="4">
        <f t="shared" si="0"/>
        <v>3385</v>
      </c>
      <c r="C12" s="4">
        <f>IF(ROUNDDOWN(B12,-3)&gt;固定資産税計算入力フォーム!$H$11*0.05,ROUNDDOWN(B12,-3),固定資産税計算入力フォーム!$H$11*0.05)</f>
        <v>500000</v>
      </c>
      <c r="D12" s="4">
        <f>ROUNDDOWN(C12*固定資産税計算入力フォーム!$H$17,-2)</f>
        <v>7000</v>
      </c>
      <c r="E12" s="4">
        <f>ROUNDDOWN($C12*固定資産税計算入力フォーム!$H$17,-2)</f>
        <v>7000</v>
      </c>
      <c r="F12" s="4">
        <f>ROUNDDOWN($C12*固定資産税計算入力フォーム!$H$17,-2)</f>
        <v>7000</v>
      </c>
      <c r="G12" s="4">
        <f>ROUNDDOWN($C12*固定資産税計算入力フォーム!$H$17,-2)</f>
        <v>7000</v>
      </c>
    </row>
    <row r="13" spans="1:10" x14ac:dyDescent="0.15">
      <c r="A13">
        <v>12</v>
      </c>
      <c r="B13" s="4">
        <f t="shared" si="0"/>
        <v>1570</v>
      </c>
      <c r="C13" s="4">
        <f>IF(ROUNDDOWN(B13,-3)&gt;固定資産税計算入力フォーム!$H$11*0.05,ROUNDDOWN(B13,-3),固定資産税計算入力フォーム!$H$11*0.05)</f>
        <v>500000</v>
      </c>
      <c r="D13" s="4">
        <f>ROUNDDOWN(C13*固定資産税計算入力フォーム!$H$17,-2)</f>
        <v>7000</v>
      </c>
      <c r="E13" s="4">
        <f>ROUNDDOWN($C13*固定資産税計算入力フォーム!$H$17,-2)</f>
        <v>7000</v>
      </c>
      <c r="F13" s="4">
        <f>ROUNDDOWN($C13*固定資産税計算入力フォーム!$H$17,-2)</f>
        <v>7000</v>
      </c>
      <c r="G13" s="4">
        <f>ROUNDDOWN($C13*固定資産税計算入力フォーム!$H$17,-2)</f>
        <v>7000</v>
      </c>
    </row>
    <row r="14" spans="1:10" x14ac:dyDescent="0.15">
      <c r="A14">
        <v>13</v>
      </c>
      <c r="B14" s="4">
        <f t="shared" si="0"/>
        <v>728</v>
      </c>
      <c r="C14" s="4">
        <f>IF(ROUNDDOWN(B14,-3)&gt;固定資産税計算入力フォーム!$H$11*0.05,ROUNDDOWN(B14,-3),固定資産税計算入力フォーム!$H$11*0.05)</f>
        <v>500000</v>
      </c>
      <c r="D14" s="4">
        <f>ROUNDDOWN(C14*固定資産税計算入力フォーム!$H$17,-2)</f>
        <v>7000</v>
      </c>
      <c r="E14" s="4">
        <f>ROUNDDOWN($C14*固定資産税計算入力フォーム!$H$17,-2)</f>
        <v>7000</v>
      </c>
      <c r="F14" s="4">
        <f>ROUNDDOWN($C14*固定資産税計算入力フォーム!$H$17,-2)</f>
        <v>7000</v>
      </c>
      <c r="G14" s="4">
        <f>ROUNDDOWN($C14*固定資産税計算入力フォーム!$H$17,-2)</f>
        <v>7000</v>
      </c>
    </row>
    <row r="15" spans="1:10" x14ac:dyDescent="0.15">
      <c r="A15">
        <v>14</v>
      </c>
      <c r="B15" s="4">
        <f t="shared" si="0"/>
        <v>337</v>
      </c>
      <c r="C15" s="4">
        <f>IF(ROUNDDOWN(B15,-3)&gt;固定資産税計算入力フォーム!$H$11*0.05,ROUNDDOWN(B15,-3),固定資産税計算入力フォーム!$H$11*0.05)</f>
        <v>500000</v>
      </c>
      <c r="D15" s="4">
        <f>ROUNDDOWN(C15*固定資産税計算入力フォーム!$H$17,-2)</f>
        <v>7000</v>
      </c>
      <c r="E15" s="4">
        <f>ROUNDDOWN($C15*固定資産税計算入力フォーム!$H$17,-2)</f>
        <v>7000</v>
      </c>
      <c r="F15" s="4">
        <f>ROUNDDOWN($C15*固定資産税計算入力フォーム!$H$17,-2)</f>
        <v>7000</v>
      </c>
      <c r="G15" s="4">
        <f>ROUNDDOWN($C15*固定資産税計算入力フォーム!$H$17,-2)</f>
        <v>7000</v>
      </c>
    </row>
    <row r="16" spans="1:10" x14ac:dyDescent="0.15">
      <c r="A16">
        <v>15</v>
      </c>
      <c r="B16" s="4">
        <f t="shared" si="0"/>
        <v>156</v>
      </c>
      <c r="C16" s="4">
        <f>IF(ROUNDDOWN(B16,-3)&gt;固定資産税計算入力フォーム!$H$11*0.05,ROUNDDOWN(B16,-3),固定資産税計算入力フォーム!$H$11*0.05)</f>
        <v>500000</v>
      </c>
      <c r="D16" s="4">
        <f>ROUNDDOWN(C16*固定資産税計算入力フォーム!$H$17,-2)</f>
        <v>7000</v>
      </c>
      <c r="E16" s="4">
        <f>ROUNDDOWN($C16*固定資産税計算入力フォーム!$H$17,-2)</f>
        <v>7000</v>
      </c>
      <c r="F16" s="4">
        <f>ROUNDDOWN($C16*固定資産税計算入力フォーム!$H$17,-2)</f>
        <v>7000</v>
      </c>
      <c r="G16" s="4">
        <f>ROUNDDOWN($C16*固定資産税計算入力フォーム!$H$17,-2)</f>
        <v>7000</v>
      </c>
    </row>
    <row r="17" spans="1:7" x14ac:dyDescent="0.15">
      <c r="A17">
        <v>16</v>
      </c>
      <c r="B17" s="4">
        <f t="shared" si="0"/>
        <v>72</v>
      </c>
      <c r="C17" s="4">
        <f>IF(ROUNDDOWN(B17,-3)&gt;固定資産税計算入力フォーム!$H$11*0.05,ROUNDDOWN(B17,-3),固定資産税計算入力フォーム!$H$11*0.05)</f>
        <v>500000</v>
      </c>
      <c r="D17" s="4">
        <f>ROUNDDOWN(C17*固定資産税計算入力フォーム!$H$17,-2)</f>
        <v>7000</v>
      </c>
      <c r="E17" s="4">
        <f>ROUNDDOWN($C17*固定資産税計算入力フォーム!$H$17,-2)</f>
        <v>7000</v>
      </c>
      <c r="F17" s="4">
        <f>ROUNDDOWN($C17*固定資産税計算入力フォーム!$H$17,-2)</f>
        <v>7000</v>
      </c>
      <c r="G17" s="4">
        <f>ROUNDDOWN($C17*固定資産税計算入力フォーム!$H$17,-2)</f>
        <v>7000</v>
      </c>
    </row>
    <row r="18" spans="1:7" x14ac:dyDescent="0.15">
      <c r="A18">
        <v>17</v>
      </c>
      <c r="B18" s="4">
        <f t="shared" si="0"/>
        <v>33</v>
      </c>
      <c r="C18" s="4">
        <f>IF(ROUNDDOWN(B18,-3)&gt;固定資産税計算入力フォーム!$H$11*0.05,ROUNDDOWN(B18,-3),固定資産税計算入力フォーム!$H$11*0.05)</f>
        <v>500000</v>
      </c>
      <c r="D18" s="4">
        <f>ROUNDDOWN(C18*固定資産税計算入力フォーム!$H$17,-2)</f>
        <v>7000</v>
      </c>
      <c r="E18" s="4">
        <f>ROUNDDOWN($C18*固定資産税計算入力フォーム!$H$17,-2)</f>
        <v>7000</v>
      </c>
      <c r="F18" s="4">
        <f>ROUNDDOWN($C18*固定資産税計算入力フォーム!$H$17,-2)</f>
        <v>7000</v>
      </c>
      <c r="G18" s="4">
        <f>ROUNDDOWN($C18*固定資産税計算入力フォーム!$H$17,-2)</f>
        <v>7000</v>
      </c>
    </row>
    <row r="19" spans="1:7" x14ac:dyDescent="0.15">
      <c r="A19">
        <v>18</v>
      </c>
      <c r="B19" s="4">
        <f t="shared" si="0"/>
        <v>15</v>
      </c>
      <c r="C19" s="4">
        <f>IF(ROUNDDOWN(B19,-3)&gt;固定資産税計算入力フォーム!$H$11*0.05,ROUNDDOWN(B19,-3),固定資産税計算入力フォーム!$H$11*0.05)</f>
        <v>500000</v>
      </c>
      <c r="D19" s="4">
        <f>ROUNDDOWN(C19*固定資産税計算入力フォーム!$H$17,-2)</f>
        <v>7000</v>
      </c>
      <c r="E19" s="4">
        <f>ROUNDDOWN($C19*固定資産税計算入力フォーム!$H$17,-2)</f>
        <v>7000</v>
      </c>
      <c r="F19" s="4">
        <f>ROUNDDOWN($C19*固定資産税計算入力フォーム!$H$17,-2)</f>
        <v>7000</v>
      </c>
      <c r="G19" s="4">
        <f>ROUNDDOWN($C19*固定資産税計算入力フォーム!$H$17,-2)</f>
        <v>7000</v>
      </c>
    </row>
    <row r="20" spans="1:7" x14ac:dyDescent="0.15">
      <c r="A20">
        <v>19</v>
      </c>
      <c r="B20" s="4">
        <f t="shared" si="0"/>
        <v>6</v>
      </c>
      <c r="C20" s="4">
        <f>IF(ROUNDDOWN(B20,-3)&gt;固定資産税計算入力フォーム!$H$11*0.05,ROUNDDOWN(B20,-3),固定資産税計算入力フォーム!$H$11*0.05)</f>
        <v>500000</v>
      </c>
      <c r="D20" s="4">
        <f>ROUNDDOWN(C20*固定資産税計算入力フォーム!$H$17,-2)</f>
        <v>7000</v>
      </c>
      <c r="E20" s="4">
        <f>ROUNDDOWN($C20*固定資産税計算入力フォーム!$H$17,-2)</f>
        <v>7000</v>
      </c>
      <c r="F20" s="4">
        <f>ROUNDDOWN($C20*固定資産税計算入力フォーム!$H$17,-2)</f>
        <v>7000</v>
      </c>
      <c r="G20" s="4">
        <f>ROUNDDOWN($C20*固定資産税計算入力フォーム!$H$17,-2)</f>
        <v>7000</v>
      </c>
    </row>
    <row r="21" spans="1:7" x14ac:dyDescent="0.15">
      <c r="A21">
        <v>20</v>
      </c>
      <c r="B21" s="4">
        <f t="shared" si="0"/>
        <v>2</v>
      </c>
      <c r="C21" s="4">
        <f>IF(ROUNDDOWN(B21,-3)&gt;固定資産税計算入力フォーム!$H$11*0.05,ROUNDDOWN(B21,-3),固定資産税計算入力フォーム!$H$11*0.05)</f>
        <v>500000</v>
      </c>
      <c r="D21" s="4">
        <f>ROUNDDOWN(C21*固定資産税計算入力フォーム!$H$17,-2)</f>
        <v>7000</v>
      </c>
      <c r="E21" s="4">
        <f>ROUNDDOWN($C21*固定資産税計算入力フォーム!$H$17,-2)</f>
        <v>7000</v>
      </c>
      <c r="F21" s="4">
        <f>ROUNDDOWN($C21*固定資産税計算入力フォーム!$H$17,-2)</f>
        <v>7000</v>
      </c>
      <c r="G21" s="4">
        <f>ROUNDDOWN($C21*固定資産税計算入力フォーム!$H$17,-2)</f>
        <v>7000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workbookViewId="0">
      <selection activeCell="G1" sqref="G1:G1048576"/>
    </sheetView>
  </sheetViews>
  <sheetFormatPr defaultRowHeight="13.5" x14ac:dyDescent="0.15"/>
  <cols>
    <col min="2" max="2" width="18.625" customWidth="1"/>
    <col min="3" max="4" width="18.625" style="4" customWidth="1"/>
    <col min="5" max="7" width="23.875" style="4" bestFit="1" customWidth="1"/>
    <col min="9" max="10" width="23.625" customWidth="1"/>
  </cols>
  <sheetData>
    <row r="1" spans="1:10" ht="27" x14ac:dyDescent="0.15">
      <c r="A1" s="5" t="s">
        <v>8</v>
      </c>
      <c r="B1" s="6" t="s">
        <v>6</v>
      </c>
      <c r="C1" s="11" t="s">
        <v>15</v>
      </c>
      <c r="D1" s="6" t="s">
        <v>7</v>
      </c>
      <c r="E1" s="6" t="s">
        <v>34</v>
      </c>
      <c r="F1" s="6" t="s">
        <v>35</v>
      </c>
      <c r="G1" s="6" t="s">
        <v>33</v>
      </c>
      <c r="I1" s="5" t="s">
        <v>1</v>
      </c>
      <c r="J1" s="5" t="s">
        <v>4</v>
      </c>
    </row>
    <row r="2" spans="1:10" x14ac:dyDescent="0.15">
      <c r="A2">
        <v>1</v>
      </c>
      <c r="B2" s="4">
        <f>ROUNDDOWN(固定資産税計算入力フォーム!$J$11*$I$2,0)</f>
        <v>7810000</v>
      </c>
      <c r="C2" s="4">
        <f>IF(ROUNDDOWN(B2,-3)&gt;固定資産税計算入力フォーム!$J$11*0.05,ROUNDDOWN(B2,-3),固定資産税計算入力フォーム!$J$11*0.05)</f>
        <v>7810000</v>
      </c>
      <c r="D2" s="4">
        <f>ROUNDDOWN(C2*固定資産税計算入力フォーム!$J$17,-2)</f>
        <v>109300</v>
      </c>
      <c r="E2" s="4">
        <f>ROUNDDOWN(ROUNDDOWN($C2/3,-3)*固定資産税計算入力フォーム!$J$17,-2)</f>
        <v>36400</v>
      </c>
      <c r="F2" s="4">
        <f>ROUNDDOWN(ROUNDDOWN($C2/3,-3)*固定資産税計算入力フォーム!$J$17,-2)</f>
        <v>36400</v>
      </c>
      <c r="G2" s="4">
        <f>ROUNDDOWN(ROUNDDOWN($C2/2,-3)*固定資産税計算入力フォーム!$J$17,-2)</f>
        <v>54600</v>
      </c>
      <c r="I2">
        <f>VLOOKUP(固定資産税計算入力フォーム!$J$13,減価残存率表!$A$1:$G$52,2,TRUE)</f>
        <v>0.78100000000000003</v>
      </c>
      <c r="J2">
        <f>VLOOKUP(固定資産税計算入力フォーム!$J$13,減価残存率表!$A$1:$G$52,3,TRUE)</f>
        <v>0.56200000000000006</v>
      </c>
    </row>
    <row r="3" spans="1:10" x14ac:dyDescent="0.15">
      <c r="A3">
        <v>2</v>
      </c>
      <c r="B3" s="4">
        <f>ROUNDDOWN(B2*$J$2,0)</f>
        <v>4389220</v>
      </c>
      <c r="C3" s="4">
        <f>IF(ROUNDDOWN(B3,-3)&gt;固定資産税計算入力フォーム!$J$11*0.05,ROUNDDOWN(B3,-3),固定資産税計算入力フォーム!$J$11*0.05)</f>
        <v>4389000</v>
      </c>
      <c r="D3" s="4">
        <f>ROUNDDOWN(C3*固定資産税計算入力フォーム!$J$17,-2)</f>
        <v>61400</v>
      </c>
      <c r="E3" s="4">
        <f>ROUNDDOWN(ROUNDDOWN($C3/3,-3)*固定資産税計算入力フォーム!$J$17,-2)</f>
        <v>20400</v>
      </c>
      <c r="F3" s="4">
        <f>ROUNDDOWN(ROUNDDOWN($C3/3,-3)*固定資産税計算入力フォーム!$J$17,-2)</f>
        <v>20400</v>
      </c>
      <c r="G3" s="4">
        <f>ROUNDDOWN(ROUNDDOWN($C3/2,-3)*固定資産税計算入力フォーム!$J$17,-2)</f>
        <v>30700</v>
      </c>
    </row>
    <row r="4" spans="1:10" x14ac:dyDescent="0.15">
      <c r="A4">
        <v>3</v>
      </c>
      <c r="B4" s="4">
        <f t="shared" ref="B4:B21" si="0">ROUNDDOWN(B3*$J$2,0)</f>
        <v>2466741</v>
      </c>
      <c r="C4" s="4">
        <f>IF(ROUNDDOWN(B4,-3)&gt;固定資産税計算入力フォーム!$J$11*0.05,ROUNDDOWN(B4,-3),固定資産税計算入力フォーム!$J$11*0.05)</f>
        <v>2466000</v>
      </c>
      <c r="D4" s="4">
        <f>ROUNDDOWN(C4*固定資産税計算入力フォーム!$J$17,-2)</f>
        <v>34500</v>
      </c>
      <c r="E4" s="4">
        <f>ROUNDDOWN(ROUNDDOWN($C4/3,-3)*固定資産税計算入力フォーム!$J$17,-2)</f>
        <v>11500</v>
      </c>
      <c r="F4" s="4">
        <f>ROUNDDOWN(ROUNDDOWN($C4/3,-3)*固定資産税計算入力フォーム!$J$17,-2)</f>
        <v>11500</v>
      </c>
      <c r="G4" s="4">
        <f>ROUNDDOWN(ROUNDDOWN($C4/2,-3)*固定資産税計算入力フォーム!$J$17,-2)</f>
        <v>17200</v>
      </c>
    </row>
    <row r="5" spans="1:10" x14ac:dyDescent="0.15">
      <c r="A5">
        <v>4</v>
      </c>
      <c r="B5" s="4">
        <f t="shared" si="0"/>
        <v>1386308</v>
      </c>
      <c r="C5" s="4">
        <f>IF(ROUNDDOWN(B5,-3)&gt;固定資産税計算入力フォーム!$J$11*0.05,ROUNDDOWN(B5,-3),固定資産税計算入力フォーム!$J$11*0.05)</f>
        <v>1386000</v>
      </c>
      <c r="D5" s="4">
        <f>ROUNDDOWN(C5*固定資産税計算入力フォーム!$J$17,-2)</f>
        <v>19400</v>
      </c>
      <c r="E5" s="4">
        <f>ROUNDDOWN(ROUNDDOWN($C5/3,-3)*固定資産税計算入力フォーム!$J$17,-2)</f>
        <v>6400</v>
      </c>
      <c r="F5" s="4">
        <f>ROUNDDOWN(ROUNDDOWN($C5/3,-3)*固定資産税計算入力フォーム!$J$17,-2)</f>
        <v>6400</v>
      </c>
      <c r="G5" s="4">
        <f>ROUNDDOWN($C5*固定資産税計算入力フォーム!$J$17,-2)</f>
        <v>19400</v>
      </c>
    </row>
    <row r="6" spans="1:10" x14ac:dyDescent="0.15">
      <c r="A6">
        <v>5</v>
      </c>
      <c r="B6" s="4">
        <f t="shared" si="0"/>
        <v>779105</v>
      </c>
      <c r="C6" s="4">
        <f>IF(ROUNDDOWN(B6,-3)&gt;固定資産税計算入力フォーム!$J$11*0.05,ROUNDDOWN(B6,-3),固定資産税計算入力フォーム!$J$11*0.05)</f>
        <v>779000</v>
      </c>
      <c r="D6" s="4">
        <f>ROUNDDOWN(C6*固定資産税計算入力フォーム!$J$17,-2)</f>
        <v>10900</v>
      </c>
      <c r="E6" s="4">
        <f>ROUNDDOWN(ROUNDDOWN($C6/3,-3)*固定資産税計算入力フォーム!$J$17,-2)</f>
        <v>3600</v>
      </c>
      <c r="F6" s="4">
        <f>ROUNDDOWN($C6*固定資産税計算入力フォーム!$J$17,-2)</f>
        <v>10900</v>
      </c>
      <c r="G6" s="4">
        <f>ROUNDDOWN($C6*固定資産税計算入力フォーム!$J$17,-2)</f>
        <v>10900</v>
      </c>
    </row>
    <row r="7" spans="1:10" x14ac:dyDescent="0.15">
      <c r="A7">
        <v>6</v>
      </c>
      <c r="B7" s="4">
        <f t="shared" si="0"/>
        <v>437857</v>
      </c>
      <c r="C7" s="4">
        <f>IF(ROUNDDOWN(B7,-3)&gt;固定資産税計算入力フォーム!$J$11*0.05,ROUNDDOWN(B7,-3),固定資産税計算入力フォーム!$J$11*0.05)</f>
        <v>500000</v>
      </c>
      <c r="D7" s="4">
        <f>ROUNDDOWN(C7*固定資産税計算入力フォーム!$J$17,-2)</f>
        <v>7000</v>
      </c>
      <c r="E7" s="4">
        <f>ROUNDDOWN($C7*固定資産税計算入力フォーム!$J$17,-2)</f>
        <v>7000</v>
      </c>
      <c r="F7" s="4">
        <f>ROUNDDOWN($C7*固定資産税計算入力フォーム!$J$17,-2)</f>
        <v>7000</v>
      </c>
      <c r="G7" s="4">
        <f>ROUNDDOWN($C7*固定資産税計算入力フォーム!$J$17,-2)</f>
        <v>7000</v>
      </c>
    </row>
    <row r="8" spans="1:10" x14ac:dyDescent="0.15">
      <c r="A8">
        <v>7</v>
      </c>
      <c r="B8" s="4">
        <f t="shared" si="0"/>
        <v>246075</v>
      </c>
      <c r="C8" s="4">
        <f>IF(ROUNDDOWN(B8,-3)&gt;固定資産税計算入力フォーム!$J$11*0.05,ROUNDDOWN(B8,-3),固定資産税計算入力フォーム!$J$11*0.05)</f>
        <v>500000</v>
      </c>
      <c r="D8" s="4">
        <f>ROUNDDOWN(C8*固定資産税計算入力フォーム!$J$17,-2)</f>
        <v>7000</v>
      </c>
      <c r="E8" s="4">
        <f>ROUNDDOWN($C8*固定資産税計算入力フォーム!$J$17,-2)</f>
        <v>7000</v>
      </c>
      <c r="F8" s="4">
        <f>ROUNDDOWN($C8*固定資産税計算入力フォーム!$J$17,-2)</f>
        <v>7000</v>
      </c>
      <c r="G8" s="4">
        <f>ROUNDDOWN($C8*固定資産税計算入力フォーム!$J$17,-2)</f>
        <v>7000</v>
      </c>
    </row>
    <row r="9" spans="1:10" x14ac:dyDescent="0.15">
      <c r="A9">
        <v>8</v>
      </c>
      <c r="B9" s="4">
        <f t="shared" si="0"/>
        <v>138294</v>
      </c>
      <c r="C9" s="4">
        <f>IF(ROUNDDOWN(B9,-3)&gt;固定資産税計算入力フォーム!$J$11*0.05,ROUNDDOWN(B9,-3),固定資産税計算入力フォーム!$J$11*0.05)</f>
        <v>500000</v>
      </c>
      <c r="D9" s="4">
        <f>ROUNDDOWN(C9*固定資産税計算入力フォーム!$J$17,-2)</f>
        <v>7000</v>
      </c>
      <c r="E9" s="4">
        <f>ROUNDDOWN($C9*固定資産税計算入力フォーム!$J$17,-2)</f>
        <v>7000</v>
      </c>
      <c r="F9" s="4">
        <f>ROUNDDOWN($C9*固定資産税計算入力フォーム!$J$17,-2)</f>
        <v>7000</v>
      </c>
      <c r="G9" s="4">
        <f>ROUNDDOWN($C9*固定資産税計算入力フォーム!$J$17,-2)</f>
        <v>7000</v>
      </c>
    </row>
    <row r="10" spans="1:10" x14ac:dyDescent="0.15">
      <c r="A10">
        <v>9</v>
      </c>
      <c r="B10" s="4">
        <f t="shared" si="0"/>
        <v>77721</v>
      </c>
      <c r="C10" s="4">
        <f>IF(ROUNDDOWN(B10,-3)&gt;固定資産税計算入力フォーム!$J$11*0.05,ROUNDDOWN(B10,-3),固定資産税計算入力フォーム!$J$11*0.05)</f>
        <v>500000</v>
      </c>
      <c r="D10" s="4">
        <f>ROUNDDOWN(C10*固定資産税計算入力フォーム!$J$17,-2)</f>
        <v>7000</v>
      </c>
      <c r="E10" s="4">
        <f>ROUNDDOWN($C10*固定資産税計算入力フォーム!$J$17,-2)</f>
        <v>7000</v>
      </c>
      <c r="F10" s="4">
        <f>ROUNDDOWN($C10*固定資産税計算入力フォーム!$J$17,-2)</f>
        <v>7000</v>
      </c>
      <c r="G10" s="4">
        <f>ROUNDDOWN($C10*固定資産税計算入力フォーム!$J$17,-2)</f>
        <v>7000</v>
      </c>
    </row>
    <row r="11" spans="1:10" x14ac:dyDescent="0.15">
      <c r="A11">
        <v>10</v>
      </c>
      <c r="B11" s="4">
        <f t="shared" si="0"/>
        <v>43679</v>
      </c>
      <c r="C11" s="4">
        <f>IF(ROUNDDOWN(B11,-3)&gt;固定資産税計算入力フォーム!$J$11*0.05,ROUNDDOWN(B11,-3),固定資産税計算入力フォーム!$J$11*0.05)</f>
        <v>500000</v>
      </c>
      <c r="D11" s="4">
        <f>ROUNDDOWN(C11*固定資産税計算入力フォーム!$J$17,-2)</f>
        <v>7000</v>
      </c>
      <c r="E11" s="4">
        <f>ROUNDDOWN($C11*固定資産税計算入力フォーム!$J$17,-2)</f>
        <v>7000</v>
      </c>
      <c r="F11" s="4">
        <f>ROUNDDOWN($C11*固定資産税計算入力フォーム!$J$17,-2)</f>
        <v>7000</v>
      </c>
      <c r="G11" s="4">
        <f>ROUNDDOWN($C11*固定資産税計算入力フォーム!$J$17,-2)</f>
        <v>7000</v>
      </c>
    </row>
    <row r="12" spans="1:10" x14ac:dyDescent="0.15">
      <c r="A12">
        <v>11</v>
      </c>
      <c r="B12" s="4">
        <f t="shared" si="0"/>
        <v>24547</v>
      </c>
      <c r="C12" s="4">
        <f>IF(ROUNDDOWN(B12,-3)&gt;固定資産税計算入力フォーム!$J$11*0.05,ROUNDDOWN(B12,-3),固定資産税計算入力フォーム!$J$11*0.05)</f>
        <v>500000</v>
      </c>
      <c r="D12" s="4">
        <f>ROUNDDOWN(C12*固定資産税計算入力フォーム!$J$17,-2)</f>
        <v>7000</v>
      </c>
      <c r="E12" s="4">
        <f>ROUNDDOWN($C12*固定資産税計算入力フォーム!$J$17,-2)</f>
        <v>7000</v>
      </c>
      <c r="F12" s="4">
        <f>ROUNDDOWN($C12*固定資産税計算入力フォーム!$J$17,-2)</f>
        <v>7000</v>
      </c>
      <c r="G12" s="4">
        <f>ROUNDDOWN($C12*固定資産税計算入力フォーム!$J$17,-2)</f>
        <v>7000</v>
      </c>
    </row>
    <row r="13" spans="1:10" x14ac:dyDescent="0.15">
      <c r="A13">
        <v>12</v>
      </c>
      <c r="B13" s="4">
        <f t="shared" si="0"/>
        <v>13795</v>
      </c>
      <c r="C13" s="4">
        <f>IF(ROUNDDOWN(B13,-3)&gt;固定資産税計算入力フォーム!$J$11*0.05,ROUNDDOWN(B13,-3),固定資産税計算入力フォーム!$J$11*0.05)</f>
        <v>500000</v>
      </c>
      <c r="D13" s="4">
        <f>ROUNDDOWN(C13*固定資産税計算入力フォーム!$J$17,-2)</f>
        <v>7000</v>
      </c>
      <c r="E13" s="4">
        <f>ROUNDDOWN($C13*固定資産税計算入力フォーム!$J$17,-2)</f>
        <v>7000</v>
      </c>
      <c r="F13" s="4">
        <f>ROUNDDOWN($C13*固定資産税計算入力フォーム!$J$17,-2)</f>
        <v>7000</v>
      </c>
      <c r="G13" s="4">
        <f>ROUNDDOWN($C13*固定資産税計算入力フォーム!$J$17,-2)</f>
        <v>7000</v>
      </c>
    </row>
    <row r="14" spans="1:10" x14ac:dyDescent="0.15">
      <c r="A14">
        <v>13</v>
      </c>
      <c r="B14" s="4">
        <f t="shared" si="0"/>
        <v>7752</v>
      </c>
      <c r="C14" s="4">
        <f>IF(ROUNDDOWN(B14,-3)&gt;固定資産税計算入力フォーム!$J$11*0.05,ROUNDDOWN(B14,-3),固定資産税計算入力フォーム!$J$11*0.05)</f>
        <v>500000</v>
      </c>
      <c r="D14" s="4">
        <f>ROUNDDOWN(C14*固定資産税計算入力フォーム!$J$17,-2)</f>
        <v>7000</v>
      </c>
      <c r="E14" s="4">
        <f>ROUNDDOWN($C14*固定資産税計算入力フォーム!$J$17,-2)</f>
        <v>7000</v>
      </c>
      <c r="F14" s="4">
        <f>ROUNDDOWN($C14*固定資産税計算入力フォーム!$J$17,-2)</f>
        <v>7000</v>
      </c>
      <c r="G14" s="4">
        <f>ROUNDDOWN($C14*固定資産税計算入力フォーム!$J$17,-2)</f>
        <v>7000</v>
      </c>
    </row>
    <row r="15" spans="1:10" x14ac:dyDescent="0.15">
      <c r="A15">
        <v>14</v>
      </c>
      <c r="B15" s="4">
        <f t="shared" si="0"/>
        <v>4356</v>
      </c>
      <c r="C15" s="4">
        <f>IF(ROUNDDOWN(B15,-3)&gt;固定資産税計算入力フォーム!$J$11*0.05,ROUNDDOWN(B15,-3),固定資産税計算入力フォーム!$J$11*0.05)</f>
        <v>500000</v>
      </c>
      <c r="D15" s="4">
        <f>ROUNDDOWN(C15*固定資産税計算入力フォーム!$J$17,-2)</f>
        <v>7000</v>
      </c>
      <c r="E15" s="4">
        <f>ROUNDDOWN($C15*固定資産税計算入力フォーム!$J$17,-2)</f>
        <v>7000</v>
      </c>
      <c r="F15" s="4">
        <f>ROUNDDOWN($C15*固定資産税計算入力フォーム!$J$17,-2)</f>
        <v>7000</v>
      </c>
      <c r="G15" s="4">
        <f>ROUNDDOWN($C15*固定資産税計算入力フォーム!$J$17,-2)</f>
        <v>7000</v>
      </c>
    </row>
    <row r="16" spans="1:10" x14ac:dyDescent="0.15">
      <c r="A16">
        <v>15</v>
      </c>
      <c r="B16" s="4">
        <f t="shared" si="0"/>
        <v>2448</v>
      </c>
      <c r="C16" s="4">
        <f>IF(ROUNDDOWN(B16,-3)&gt;固定資産税計算入力フォーム!$J$11*0.05,ROUNDDOWN(B16,-3),固定資産税計算入力フォーム!$J$11*0.05)</f>
        <v>500000</v>
      </c>
      <c r="D16" s="4">
        <f>ROUNDDOWN(C16*固定資産税計算入力フォーム!$J$17,-2)</f>
        <v>7000</v>
      </c>
      <c r="E16" s="4">
        <f>ROUNDDOWN($C16*固定資産税計算入力フォーム!$J$17,-2)</f>
        <v>7000</v>
      </c>
      <c r="F16" s="4">
        <f>ROUNDDOWN($C16*固定資産税計算入力フォーム!$J$17,-2)</f>
        <v>7000</v>
      </c>
      <c r="G16" s="4">
        <f>ROUNDDOWN($C16*固定資産税計算入力フォーム!$J$17,-2)</f>
        <v>7000</v>
      </c>
    </row>
    <row r="17" spans="1:7" x14ac:dyDescent="0.15">
      <c r="A17">
        <v>16</v>
      </c>
      <c r="B17" s="4">
        <f t="shared" si="0"/>
        <v>1375</v>
      </c>
      <c r="C17" s="4">
        <f>IF(ROUNDDOWN(B17,-3)&gt;固定資産税計算入力フォーム!$J$11*0.05,ROUNDDOWN(B17,-3),固定資産税計算入力フォーム!$J$11*0.05)</f>
        <v>500000</v>
      </c>
      <c r="D17" s="4">
        <f>ROUNDDOWN(C17*固定資産税計算入力フォーム!$J$17,-2)</f>
        <v>7000</v>
      </c>
      <c r="E17" s="4">
        <f>ROUNDDOWN($C17*固定資産税計算入力フォーム!$J$17,-2)</f>
        <v>7000</v>
      </c>
      <c r="F17" s="4">
        <f>ROUNDDOWN($C17*固定資産税計算入力フォーム!$J$17,-2)</f>
        <v>7000</v>
      </c>
      <c r="G17" s="4">
        <f>ROUNDDOWN($C17*固定資産税計算入力フォーム!$J$17,-2)</f>
        <v>7000</v>
      </c>
    </row>
    <row r="18" spans="1:7" x14ac:dyDescent="0.15">
      <c r="A18">
        <v>17</v>
      </c>
      <c r="B18" s="4">
        <f t="shared" si="0"/>
        <v>772</v>
      </c>
      <c r="C18" s="4">
        <f>IF(ROUNDDOWN(B18,-3)&gt;固定資産税計算入力フォーム!$J$11*0.05,ROUNDDOWN(B18,-3),固定資産税計算入力フォーム!$J$11*0.05)</f>
        <v>500000</v>
      </c>
      <c r="D18" s="4">
        <f>ROUNDDOWN(C18*固定資産税計算入力フォーム!$J$17,-2)</f>
        <v>7000</v>
      </c>
      <c r="E18" s="4">
        <f>ROUNDDOWN($C18*固定資産税計算入力フォーム!$J$17,-2)</f>
        <v>7000</v>
      </c>
      <c r="F18" s="4">
        <f>ROUNDDOWN($C18*固定資産税計算入力フォーム!$J$17,-2)</f>
        <v>7000</v>
      </c>
      <c r="G18" s="4">
        <f>ROUNDDOWN($C18*固定資産税計算入力フォーム!$J$17,-2)</f>
        <v>7000</v>
      </c>
    </row>
    <row r="19" spans="1:7" x14ac:dyDescent="0.15">
      <c r="A19">
        <v>18</v>
      </c>
      <c r="B19" s="4">
        <f t="shared" si="0"/>
        <v>433</v>
      </c>
      <c r="C19" s="4">
        <f>IF(ROUNDDOWN(B19,-3)&gt;固定資産税計算入力フォーム!$J$11*0.05,ROUNDDOWN(B19,-3),固定資産税計算入力フォーム!$J$11*0.05)</f>
        <v>500000</v>
      </c>
      <c r="D19" s="4">
        <f>ROUNDDOWN(C19*固定資産税計算入力フォーム!$J$17,-2)</f>
        <v>7000</v>
      </c>
      <c r="E19" s="4">
        <f>ROUNDDOWN($C19*固定資産税計算入力フォーム!$J$17,-2)</f>
        <v>7000</v>
      </c>
      <c r="F19" s="4">
        <f>ROUNDDOWN($C19*固定資産税計算入力フォーム!$J$17,-2)</f>
        <v>7000</v>
      </c>
      <c r="G19" s="4">
        <f>ROUNDDOWN($C19*固定資産税計算入力フォーム!$J$17,-2)</f>
        <v>7000</v>
      </c>
    </row>
    <row r="20" spans="1:7" x14ac:dyDescent="0.15">
      <c r="A20">
        <v>19</v>
      </c>
      <c r="B20" s="4">
        <f t="shared" si="0"/>
        <v>243</v>
      </c>
      <c r="C20" s="4">
        <f>IF(ROUNDDOWN(B20,-3)&gt;固定資産税計算入力フォーム!$J$11*0.05,ROUNDDOWN(B20,-3),固定資産税計算入力フォーム!$J$11*0.05)</f>
        <v>500000</v>
      </c>
      <c r="D20" s="4">
        <f>ROUNDDOWN(C20*固定資産税計算入力フォーム!$J$17,-2)</f>
        <v>7000</v>
      </c>
      <c r="E20" s="4">
        <f>ROUNDDOWN($C20*固定資産税計算入力フォーム!$J$17,-2)</f>
        <v>7000</v>
      </c>
      <c r="F20" s="4">
        <f>ROUNDDOWN($C20*固定資産税計算入力フォーム!$J$17,-2)</f>
        <v>7000</v>
      </c>
      <c r="G20" s="4">
        <f>ROUNDDOWN($C20*固定資産税計算入力フォーム!$J$17,-2)</f>
        <v>7000</v>
      </c>
    </row>
    <row r="21" spans="1:7" x14ac:dyDescent="0.15">
      <c r="A21">
        <v>20</v>
      </c>
      <c r="B21" s="4">
        <f t="shared" si="0"/>
        <v>136</v>
      </c>
      <c r="C21" s="4">
        <f>IF(ROUNDDOWN(B21,-3)&gt;固定資産税計算入力フォーム!$J$11*0.05,ROUNDDOWN(B21,-3),固定資産税計算入力フォーム!$J$11*0.05)</f>
        <v>500000</v>
      </c>
      <c r="D21" s="4">
        <f>ROUNDDOWN(C21*固定資産税計算入力フォーム!$J$17,-2)</f>
        <v>7000</v>
      </c>
      <c r="E21" s="4">
        <f>ROUNDDOWN($C21*固定資産税計算入力フォーム!$J$17,-2)</f>
        <v>7000</v>
      </c>
      <c r="F21" s="4">
        <f>ROUNDDOWN($C21*固定資産税計算入力フォーム!$J$17,-2)</f>
        <v>7000</v>
      </c>
      <c r="G21" s="4">
        <f>ROUNDDOWN($C21*固定資産税計算入力フォーム!$J$17,-2)</f>
        <v>7000</v>
      </c>
    </row>
  </sheetData>
  <phoneticPr fontId="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
  <sheetViews>
    <sheetView workbookViewId="0">
      <selection activeCell="G1" sqref="G1:G1048576"/>
    </sheetView>
  </sheetViews>
  <sheetFormatPr defaultRowHeight="13.5" x14ac:dyDescent="0.15"/>
  <cols>
    <col min="2" max="2" width="18.625" customWidth="1"/>
    <col min="3" max="4" width="18.625" style="4" customWidth="1"/>
    <col min="5" max="7" width="23.875" style="4" bestFit="1" customWidth="1"/>
    <col min="9" max="10" width="23.625" customWidth="1"/>
  </cols>
  <sheetData>
    <row r="1" spans="1:10" ht="27" x14ac:dyDescent="0.15">
      <c r="A1" s="5" t="s">
        <v>8</v>
      </c>
      <c r="B1" s="6" t="s">
        <v>6</v>
      </c>
      <c r="C1" s="11" t="s">
        <v>15</v>
      </c>
      <c r="D1" s="6" t="s">
        <v>7</v>
      </c>
      <c r="E1" s="6" t="s">
        <v>34</v>
      </c>
      <c r="F1" s="6" t="s">
        <v>35</v>
      </c>
      <c r="G1" s="6" t="s">
        <v>33</v>
      </c>
      <c r="I1" s="5" t="s">
        <v>1</v>
      </c>
      <c r="J1" s="5" t="s">
        <v>4</v>
      </c>
    </row>
    <row r="2" spans="1:10" x14ac:dyDescent="0.15">
      <c r="A2">
        <v>1</v>
      </c>
      <c r="B2" s="4">
        <f>ROUNDDOWN(固定資産税計算入力フォーム!$L$11*$I$2,0)</f>
        <v>8150000</v>
      </c>
      <c r="C2" s="4">
        <f>IF(ROUNDDOWN(B2,-3)&gt;固定資産税計算入力フォーム!$L$11*0.05,ROUNDDOWN(B2,-3),固定資産税計算入力フォーム!$L$11*0.05)</f>
        <v>8150000</v>
      </c>
      <c r="D2" s="4">
        <f>ROUNDDOWN(C2*固定資産税計算入力フォーム!$L$17,-2)</f>
        <v>114100</v>
      </c>
      <c r="E2" s="4">
        <f>ROUNDDOWN(ROUNDDOWN($C2/3,-3)*固定資産税計算入力フォーム!$L$17,-2)</f>
        <v>38000</v>
      </c>
      <c r="F2" s="4">
        <f>ROUNDDOWN(ROUNDDOWN($C2/3,-3)*固定資産税計算入力フォーム!$L$17,-2)</f>
        <v>38000</v>
      </c>
      <c r="G2" s="4">
        <f>ROUNDDOWN(ROUNDDOWN($C2/2,-3)*固定資産税計算入力フォーム!$L$17,-2)</f>
        <v>57000</v>
      </c>
      <c r="I2">
        <f>VLOOKUP(固定資産税計算入力フォーム!$L$13,減価残存率表!$A$1:$I$52,2,TRUE)</f>
        <v>0.81499999999999995</v>
      </c>
      <c r="J2">
        <f>VLOOKUP(固定資産税計算入力フォーム!$L$13,減価残存率表!$A$1:$I$52,3,TRUE)</f>
        <v>0.63100000000000001</v>
      </c>
    </row>
    <row r="3" spans="1:10" x14ac:dyDescent="0.15">
      <c r="A3">
        <v>2</v>
      </c>
      <c r="B3" s="4">
        <f>ROUNDDOWN(B2*$J$2,0)</f>
        <v>5142650</v>
      </c>
      <c r="C3" s="4">
        <f>IF(ROUNDDOWN(B3,-3)&gt;固定資産税計算入力フォーム!$L$11*0.05,ROUNDDOWN(B3,-3),固定資産税計算入力フォーム!$L$11*0.05)</f>
        <v>5142000</v>
      </c>
      <c r="D3" s="4">
        <f>ROUNDDOWN(C3*固定資産税計算入力フォーム!$L$17,-2)</f>
        <v>71900</v>
      </c>
      <c r="E3" s="4">
        <f>ROUNDDOWN(ROUNDDOWN($C3/3,-3)*固定資産税計算入力フォーム!$L$17,-2)</f>
        <v>23900</v>
      </c>
      <c r="F3" s="4">
        <f>ROUNDDOWN(ROUNDDOWN($C3/3,-3)*固定資産税計算入力フォーム!$L$17,-2)</f>
        <v>23900</v>
      </c>
      <c r="G3" s="4">
        <f>ROUNDDOWN(ROUNDDOWN($C3/2,-3)*固定資産税計算入力フォーム!$L$17,-2)</f>
        <v>35900</v>
      </c>
    </row>
    <row r="4" spans="1:10" x14ac:dyDescent="0.15">
      <c r="A4">
        <v>3</v>
      </c>
      <c r="B4" s="4">
        <f t="shared" ref="B4:B21" si="0">ROUNDDOWN(B3*$J$2,0)</f>
        <v>3245012</v>
      </c>
      <c r="C4" s="4">
        <f>IF(ROUNDDOWN(B4,-3)&gt;固定資産税計算入力フォーム!$L$11*0.05,ROUNDDOWN(B4,-3),固定資産税計算入力フォーム!$L$11*0.05)</f>
        <v>3245000</v>
      </c>
      <c r="D4" s="4">
        <f>ROUNDDOWN(C4*固定資産税計算入力フォーム!$L$17,-2)</f>
        <v>45400</v>
      </c>
      <c r="E4" s="4">
        <f>ROUNDDOWN(ROUNDDOWN($C4/3,-3)*固定資産税計算入力フォーム!$L$17,-2)</f>
        <v>15100</v>
      </c>
      <c r="F4" s="4">
        <f>ROUNDDOWN(ROUNDDOWN($C4/3,-3)*固定資産税計算入力フォーム!$L$17,-2)</f>
        <v>15100</v>
      </c>
      <c r="G4" s="4">
        <f>ROUNDDOWN(ROUNDDOWN($C4/2,-3)*固定資産税計算入力フォーム!$L$17,-2)</f>
        <v>22700</v>
      </c>
    </row>
    <row r="5" spans="1:10" x14ac:dyDescent="0.15">
      <c r="A5">
        <v>4</v>
      </c>
      <c r="B5" s="4">
        <f t="shared" si="0"/>
        <v>2047602</v>
      </c>
      <c r="C5" s="4">
        <f>IF(ROUNDDOWN(B5,-3)&gt;固定資産税計算入力フォーム!$L$11*0.05,ROUNDDOWN(B5,-3),固定資産税計算入力フォーム!$L$11*0.05)</f>
        <v>2047000</v>
      </c>
      <c r="D5" s="4">
        <f>ROUNDDOWN(C5*固定資産税計算入力フォーム!$L$17,-2)</f>
        <v>28600</v>
      </c>
      <c r="E5" s="4">
        <f>ROUNDDOWN(ROUNDDOWN($C5/3,-3)*固定資産税計算入力フォーム!$L$17,-2)</f>
        <v>9500</v>
      </c>
      <c r="F5" s="4">
        <f>ROUNDDOWN(ROUNDDOWN($C5/3,-3)*固定資産税計算入力フォーム!$L$17,-2)</f>
        <v>9500</v>
      </c>
      <c r="G5" s="4">
        <f>ROUNDDOWN($C5*固定資産税計算入力フォーム!$L$17,-2)</f>
        <v>28600</v>
      </c>
    </row>
    <row r="6" spans="1:10" x14ac:dyDescent="0.15">
      <c r="A6">
        <v>5</v>
      </c>
      <c r="B6" s="4">
        <f t="shared" si="0"/>
        <v>1292036</v>
      </c>
      <c r="C6" s="4">
        <f>IF(ROUNDDOWN(B6,-3)&gt;固定資産税計算入力フォーム!$L$11*0.05,ROUNDDOWN(B6,-3),固定資産税計算入力フォーム!$L$11*0.05)</f>
        <v>1292000</v>
      </c>
      <c r="D6" s="4">
        <f>ROUNDDOWN(C6*固定資産税計算入力フォーム!$L$17,-2)</f>
        <v>18000</v>
      </c>
      <c r="E6" s="4">
        <f>ROUNDDOWN(ROUNDDOWN($C6/3,-3)*固定資産税計算入力フォーム!$L$17,-2)</f>
        <v>6000</v>
      </c>
      <c r="F6" s="4">
        <f>ROUNDDOWN($C6*固定資産税計算入力フォーム!$L$17,-2)</f>
        <v>18000</v>
      </c>
      <c r="G6" s="4">
        <f>ROUNDDOWN($C6*固定資産税計算入力フォーム!$L$17,-2)</f>
        <v>18000</v>
      </c>
    </row>
    <row r="7" spans="1:10" x14ac:dyDescent="0.15">
      <c r="A7">
        <v>6</v>
      </c>
      <c r="B7" s="4">
        <f t="shared" si="0"/>
        <v>815274</v>
      </c>
      <c r="C7" s="4">
        <f>IF(ROUNDDOWN(B7,-3)&gt;固定資産税計算入力フォーム!$L$11*0.05,ROUNDDOWN(B7,-3),固定資産税計算入力フォーム!$L$11*0.05)</f>
        <v>815000</v>
      </c>
      <c r="D7" s="4">
        <f>ROUNDDOWN(C7*固定資産税計算入力フォーム!$L$17,-2)</f>
        <v>11400</v>
      </c>
      <c r="E7" s="4">
        <f>ROUNDDOWN($C7*固定資産税計算入力フォーム!$L$17,-2)</f>
        <v>11400</v>
      </c>
      <c r="F7" s="4">
        <f>ROUNDDOWN($C7*固定資産税計算入力フォーム!$L$17,-2)</f>
        <v>11400</v>
      </c>
      <c r="G7" s="4">
        <f>ROUNDDOWN($C7*固定資産税計算入力フォーム!$L$17,-2)</f>
        <v>11400</v>
      </c>
    </row>
    <row r="8" spans="1:10" x14ac:dyDescent="0.15">
      <c r="A8">
        <v>7</v>
      </c>
      <c r="B8" s="4">
        <f t="shared" si="0"/>
        <v>514437</v>
      </c>
      <c r="C8" s="4">
        <f>IF(ROUNDDOWN(B8,-3)&gt;固定資産税計算入力フォーム!$L$11*0.05,ROUNDDOWN(B8,-3),固定資産税計算入力フォーム!$L$11*0.05)</f>
        <v>514000</v>
      </c>
      <c r="D8" s="4">
        <f>ROUNDDOWN(C8*固定資産税計算入力フォーム!$L$17,-2)</f>
        <v>7100</v>
      </c>
      <c r="E8" s="4">
        <f>ROUNDDOWN($C8*固定資産税計算入力フォーム!$L$17,-2)</f>
        <v>7100</v>
      </c>
      <c r="F8" s="4">
        <f>ROUNDDOWN($C8*固定資産税計算入力フォーム!$L$17,-2)</f>
        <v>7100</v>
      </c>
      <c r="G8" s="4">
        <f>ROUNDDOWN($C8*固定資産税計算入力フォーム!$L$17,-2)</f>
        <v>7100</v>
      </c>
    </row>
    <row r="9" spans="1:10" x14ac:dyDescent="0.15">
      <c r="A9">
        <v>8</v>
      </c>
      <c r="B9" s="4">
        <f t="shared" si="0"/>
        <v>324609</v>
      </c>
      <c r="C9" s="4">
        <f>IF(ROUNDDOWN(B9,-3)&gt;固定資産税計算入力フォーム!$L$11*0.05,ROUNDDOWN(B9,-3),固定資産税計算入力フォーム!$L$11*0.05)</f>
        <v>500000</v>
      </c>
      <c r="D9" s="4">
        <f>ROUNDDOWN(C9*固定資産税計算入力フォーム!$L$17,-2)</f>
        <v>7000</v>
      </c>
      <c r="E9" s="4">
        <f>ROUNDDOWN($C9*固定資産税計算入力フォーム!$L$17,-2)</f>
        <v>7000</v>
      </c>
      <c r="F9" s="4">
        <f>ROUNDDOWN($C9*固定資産税計算入力フォーム!$L$17,-2)</f>
        <v>7000</v>
      </c>
      <c r="G9" s="4">
        <f>ROUNDDOWN($C9*固定資産税計算入力フォーム!$L$17,-2)</f>
        <v>7000</v>
      </c>
    </row>
    <row r="10" spans="1:10" x14ac:dyDescent="0.15">
      <c r="A10">
        <v>9</v>
      </c>
      <c r="B10" s="4">
        <f t="shared" si="0"/>
        <v>204828</v>
      </c>
      <c r="C10" s="4">
        <f>IF(ROUNDDOWN(B10,-3)&gt;固定資産税計算入力フォーム!$L$11*0.05,ROUNDDOWN(B10,-3),固定資産税計算入力フォーム!$L$11*0.05)</f>
        <v>500000</v>
      </c>
      <c r="D10" s="4">
        <f>ROUNDDOWN(C10*固定資産税計算入力フォーム!$L$17,-2)</f>
        <v>7000</v>
      </c>
      <c r="E10" s="4">
        <f>ROUNDDOWN($C10*固定資産税計算入力フォーム!$L$17,-2)</f>
        <v>7000</v>
      </c>
      <c r="F10" s="4">
        <f>ROUNDDOWN($C10*固定資産税計算入力フォーム!$L$17,-2)</f>
        <v>7000</v>
      </c>
      <c r="G10" s="4">
        <f>ROUNDDOWN($C10*固定資産税計算入力フォーム!$L$17,-2)</f>
        <v>7000</v>
      </c>
    </row>
    <row r="11" spans="1:10" x14ac:dyDescent="0.15">
      <c r="A11">
        <v>10</v>
      </c>
      <c r="B11" s="4">
        <f t="shared" si="0"/>
        <v>129246</v>
      </c>
      <c r="C11" s="4">
        <f>IF(ROUNDDOWN(B11,-3)&gt;固定資産税計算入力フォーム!$L$11*0.05,ROUNDDOWN(B11,-3),固定資産税計算入力フォーム!$L$11*0.05)</f>
        <v>500000</v>
      </c>
      <c r="D11" s="4">
        <f>ROUNDDOWN(C11*固定資産税計算入力フォーム!$L$17,-2)</f>
        <v>7000</v>
      </c>
      <c r="E11" s="4">
        <f>ROUNDDOWN($C11*固定資産税計算入力フォーム!$L$17,-2)</f>
        <v>7000</v>
      </c>
      <c r="F11" s="4">
        <f>ROUNDDOWN($C11*固定資産税計算入力フォーム!$L$17,-2)</f>
        <v>7000</v>
      </c>
      <c r="G11" s="4">
        <f>ROUNDDOWN($C11*固定資産税計算入力フォーム!$L$17,-2)</f>
        <v>7000</v>
      </c>
    </row>
    <row r="12" spans="1:10" x14ac:dyDescent="0.15">
      <c r="A12">
        <v>11</v>
      </c>
      <c r="B12" s="4">
        <f t="shared" si="0"/>
        <v>81554</v>
      </c>
      <c r="C12" s="4">
        <f>IF(ROUNDDOWN(B12,-3)&gt;固定資産税計算入力フォーム!$L$11*0.05,ROUNDDOWN(B12,-3),固定資産税計算入力フォーム!$L$11*0.05)</f>
        <v>500000</v>
      </c>
      <c r="D12" s="4">
        <f>ROUNDDOWN(C12*固定資産税計算入力フォーム!$L$17,-2)</f>
        <v>7000</v>
      </c>
      <c r="E12" s="4">
        <f>ROUNDDOWN($C12*固定資産税計算入力フォーム!$L$17,-2)</f>
        <v>7000</v>
      </c>
      <c r="F12" s="4">
        <f>ROUNDDOWN($C12*固定資産税計算入力フォーム!$L$17,-2)</f>
        <v>7000</v>
      </c>
      <c r="G12" s="4">
        <f>ROUNDDOWN($C12*固定資産税計算入力フォーム!$L$17,-2)</f>
        <v>7000</v>
      </c>
    </row>
    <row r="13" spans="1:10" x14ac:dyDescent="0.15">
      <c r="A13">
        <v>12</v>
      </c>
      <c r="B13" s="4">
        <f t="shared" si="0"/>
        <v>51460</v>
      </c>
      <c r="C13" s="4">
        <f>IF(ROUNDDOWN(B13,-3)&gt;固定資産税計算入力フォーム!$L$11*0.05,ROUNDDOWN(B13,-3),固定資産税計算入力フォーム!$L$11*0.05)</f>
        <v>500000</v>
      </c>
      <c r="D13" s="4">
        <f>ROUNDDOWN(C13*固定資産税計算入力フォーム!$L$17,-2)</f>
        <v>7000</v>
      </c>
      <c r="E13" s="4">
        <f>ROUNDDOWN($C13*固定資産税計算入力フォーム!$L$17,-2)</f>
        <v>7000</v>
      </c>
      <c r="F13" s="4">
        <f>ROUNDDOWN($C13*固定資産税計算入力フォーム!$L$17,-2)</f>
        <v>7000</v>
      </c>
      <c r="G13" s="4">
        <f>ROUNDDOWN($C13*固定資産税計算入力フォーム!$L$17,-2)</f>
        <v>7000</v>
      </c>
    </row>
    <row r="14" spans="1:10" x14ac:dyDescent="0.15">
      <c r="A14">
        <v>13</v>
      </c>
      <c r="B14" s="4">
        <f t="shared" si="0"/>
        <v>32471</v>
      </c>
      <c r="C14" s="4">
        <f>IF(ROUNDDOWN(B14,-3)&gt;固定資産税計算入力フォーム!$L$11*0.05,ROUNDDOWN(B14,-3),固定資産税計算入力フォーム!$L$11*0.05)</f>
        <v>500000</v>
      </c>
      <c r="D14" s="4">
        <f>ROUNDDOWN(C14*固定資産税計算入力フォーム!$L$17,-2)</f>
        <v>7000</v>
      </c>
      <c r="E14" s="4">
        <f>ROUNDDOWN($C14*固定資産税計算入力フォーム!$L$17,-2)</f>
        <v>7000</v>
      </c>
      <c r="F14" s="4">
        <f>ROUNDDOWN($C14*固定資産税計算入力フォーム!$L$17,-2)</f>
        <v>7000</v>
      </c>
      <c r="G14" s="4">
        <f>ROUNDDOWN($C14*固定資産税計算入力フォーム!$L$17,-2)</f>
        <v>7000</v>
      </c>
    </row>
    <row r="15" spans="1:10" x14ac:dyDescent="0.15">
      <c r="A15">
        <v>14</v>
      </c>
      <c r="B15" s="4">
        <f t="shared" si="0"/>
        <v>20489</v>
      </c>
      <c r="C15" s="4">
        <f>IF(ROUNDDOWN(B15,-3)&gt;固定資産税計算入力フォーム!$L$11*0.05,ROUNDDOWN(B15,-3),固定資産税計算入力フォーム!$L$11*0.05)</f>
        <v>500000</v>
      </c>
      <c r="D15" s="4">
        <f>ROUNDDOWN(C15*固定資産税計算入力フォーム!$L$17,-2)</f>
        <v>7000</v>
      </c>
      <c r="E15" s="4">
        <f>ROUNDDOWN($C15*固定資産税計算入力フォーム!$L$17,-2)</f>
        <v>7000</v>
      </c>
      <c r="F15" s="4">
        <f>ROUNDDOWN($C15*固定資産税計算入力フォーム!$L$17,-2)</f>
        <v>7000</v>
      </c>
      <c r="G15" s="4">
        <f>ROUNDDOWN($C15*固定資産税計算入力フォーム!$L$17,-2)</f>
        <v>7000</v>
      </c>
    </row>
    <row r="16" spans="1:10" x14ac:dyDescent="0.15">
      <c r="A16">
        <v>15</v>
      </c>
      <c r="B16" s="4">
        <f t="shared" si="0"/>
        <v>12928</v>
      </c>
      <c r="C16" s="4">
        <f>IF(ROUNDDOWN(B16,-3)&gt;固定資産税計算入力フォーム!$L$11*0.05,ROUNDDOWN(B16,-3),固定資産税計算入力フォーム!$L$11*0.05)</f>
        <v>500000</v>
      </c>
      <c r="D16" s="4">
        <f>ROUNDDOWN(C16*固定資産税計算入力フォーム!$L$17,-2)</f>
        <v>7000</v>
      </c>
      <c r="E16" s="4">
        <f>ROUNDDOWN($C16*固定資産税計算入力フォーム!$L$17,-2)</f>
        <v>7000</v>
      </c>
      <c r="F16" s="4">
        <f>ROUNDDOWN($C16*固定資産税計算入力フォーム!$L$17,-2)</f>
        <v>7000</v>
      </c>
      <c r="G16" s="4">
        <f>ROUNDDOWN($C16*固定資産税計算入力フォーム!$L$17,-2)</f>
        <v>7000</v>
      </c>
    </row>
    <row r="17" spans="1:7" x14ac:dyDescent="0.15">
      <c r="A17">
        <v>16</v>
      </c>
      <c r="B17" s="4">
        <f t="shared" si="0"/>
        <v>8157</v>
      </c>
      <c r="C17" s="4">
        <f>IF(ROUNDDOWN(B17,-3)&gt;固定資産税計算入力フォーム!$L$11*0.05,ROUNDDOWN(B17,-3),固定資産税計算入力フォーム!$L$11*0.05)</f>
        <v>500000</v>
      </c>
      <c r="D17" s="4">
        <f>ROUNDDOWN(C17*固定資産税計算入力フォーム!$L$17,-2)</f>
        <v>7000</v>
      </c>
      <c r="E17" s="4">
        <f>ROUNDDOWN($C17*固定資産税計算入力フォーム!$L$17,-2)</f>
        <v>7000</v>
      </c>
      <c r="F17" s="4">
        <f>ROUNDDOWN($C17*固定資産税計算入力フォーム!$L$17,-2)</f>
        <v>7000</v>
      </c>
      <c r="G17" s="4">
        <f>ROUNDDOWN($C17*固定資産税計算入力フォーム!$L$17,-2)</f>
        <v>7000</v>
      </c>
    </row>
    <row r="18" spans="1:7" x14ac:dyDescent="0.15">
      <c r="A18">
        <v>17</v>
      </c>
      <c r="B18" s="4">
        <f t="shared" si="0"/>
        <v>5147</v>
      </c>
      <c r="C18" s="4">
        <f>IF(ROUNDDOWN(B18,-3)&gt;固定資産税計算入力フォーム!$L$11*0.05,ROUNDDOWN(B18,-3),固定資産税計算入力フォーム!$L$11*0.05)</f>
        <v>500000</v>
      </c>
      <c r="D18" s="4">
        <f>ROUNDDOWN(C18*固定資産税計算入力フォーム!$L$17,-2)</f>
        <v>7000</v>
      </c>
      <c r="E18" s="4">
        <f>ROUNDDOWN($C18*固定資産税計算入力フォーム!$L$17,-2)</f>
        <v>7000</v>
      </c>
      <c r="F18" s="4">
        <f>ROUNDDOWN($C18*固定資産税計算入力フォーム!$L$17,-2)</f>
        <v>7000</v>
      </c>
      <c r="G18" s="4">
        <f>ROUNDDOWN($C18*固定資産税計算入力フォーム!$L$17,-2)</f>
        <v>7000</v>
      </c>
    </row>
    <row r="19" spans="1:7" x14ac:dyDescent="0.15">
      <c r="A19">
        <v>18</v>
      </c>
      <c r="B19" s="4">
        <f t="shared" si="0"/>
        <v>3247</v>
      </c>
      <c r="C19" s="4">
        <f>IF(ROUNDDOWN(B19,-3)&gt;固定資産税計算入力フォーム!$L$11*0.05,ROUNDDOWN(B19,-3),固定資産税計算入力フォーム!$L$11*0.05)</f>
        <v>500000</v>
      </c>
      <c r="D19" s="4">
        <f>ROUNDDOWN(C19*固定資産税計算入力フォーム!$L$17,-2)</f>
        <v>7000</v>
      </c>
      <c r="E19" s="4">
        <f>ROUNDDOWN($C19*固定資産税計算入力フォーム!$L$17,-2)</f>
        <v>7000</v>
      </c>
      <c r="F19" s="4">
        <f>ROUNDDOWN($C19*固定資産税計算入力フォーム!$L$17,-2)</f>
        <v>7000</v>
      </c>
      <c r="G19" s="4">
        <f>ROUNDDOWN($C19*固定資産税計算入力フォーム!$L$17,-2)</f>
        <v>7000</v>
      </c>
    </row>
    <row r="20" spans="1:7" x14ac:dyDescent="0.15">
      <c r="A20">
        <v>19</v>
      </c>
      <c r="B20" s="4">
        <f t="shared" si="0"/>
        <v>2048</v>
      </c>
      <c r="C20" s="4">
        <f>IF(ROUNDDOWN(B20,-3)&gt;固定資産税計算入力フォーム!$L$11*0.05,ROUNDDOWN(B20,-3),固定資産税計算入力フォーム!$L$11*0.05)</f>
        <v>500000</v>
      </c>
      <c r="D20" s="4">
        <f>ROUNDDOWN(C20*固定資産税計算入力フォーム!$L$17,-2)</f>
        <v>7000</v>
      </c>
      <c r="E20" s="4">
        <f>ROUNDDOWN($C20*固定資産税計算入力フォーム!$L$17,-2)</f>
        <v>7000</v>
      </c>
      <c r="F20" s="4">
        <f>ROUNDDOWN($C20*固定資産税計算入力フォーム!$L$17,-2)</f>
        <v>7000</v>
      </c>
      <c r="G20" s="4">
        <f>ROUNDDOWN($C20*固定資産税計算入力フォーム!$L$17,-2)</f>
        <v>7000</v>
      </c>
    </row>
    <row r="21" spans="1:7" x14ac:dyDescent="0.15">
      <c r="A21">
        <v>20</v>
      </c>
      <c r="B21" s="4">
        <f t="shared" si="0"/>
        <v>1292</v>
      </c>
      <c r="C21" s="4">
        <f>IF(ROUNDDOWN(B21,-3)&gt;固定資産税計算入力フォーム!$L$11*0.05,ROUNDDOWN(B21,-3),固定資産税計算入力フォーム!$L$11*0.05)</f>
        <v>500000</v>
      </c>
      <c r="D21" s="4">
        <f>ROUNDDOWN(C21*固定資産税計算入力フォーム!$L$17,-2)</f>
        <v>7000</v>
      </c>
      <c r="E21" s="4">
        <f>ROUNDDOWN($C21*固定資産税計算入力フォーム!$L$17,-2)</f>
        <v>7000</v>
      </c>
      <c r="F21" s="4">
        <f>ROUNDDOWN($C21*固定資産税計算入力フォーム!$L$17,-2)</f>
        <v>7000</v>
      </c>
      <c r="G21" s="4">
        <f>ROUNDDOWN($C21*固定資産税計算入力フォーム!$L$17,-2)</f>
        <v>7000</v>
      </c>
    </row>
  </sheetData>
  <phoneticPr fontId="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1"/>
  <sheetViews>
    <sheetView workbookViewId="0">
      <selection activeCell="G1" sqref="G1:G1048576"/>
    </sheetView>
  </sheetViews>
  <sheetFormatPr defaultRowHeight="13.5" x14ac:dyDescent="0.15"/>
  <cols>
    <col min="2" max="2" width="18.625" customWidth="1"/>
    <col min="3" max="4" width="18.625" style="4" customWidth="1"/>
    <col min="5" max="7" width="23.875" style="4" bestFit="1" customWidth="1"/>
    <col min="9" max="10" width="23.625" customWidth="1"/>
  </cols>
  <sheetData>
    <row r="1" spans="1:10" ht="27" x14ac:dyDescent="0.15">
      <c r="A1" s="5" t="s">
        <v>8</v>
      </c>
      <c r="B1" s="6" t="s">
        <v>6</v>
      </c>
      <c r="C1" s="11" t="s">
        <v>15</v>
      </c>
      <c r="D1" s="6" t="s">
        <v>7</v>
      </c>
      <c r="E1" s="6" t="s">
        <v>34</v>
      </c>
      <c r="F1" s="6" t="s">
        <v>35</v>
      </c>
      <c r="G1" s="6" t="s">
        <v>33</v>
      </c>
      <c r="I1" s="5" t="s">
        <v>1</v>
      </c>
      <c r="J1" s="5" t="s">
        <v>4</v>
      </c>
    </row>
    <row r="2" spans="1:10" x14ac:dyDescent="0.15">
      <c r="A2">
        <v>1</v>
      </c>
      <c r="B2" s="4">
        <f>ROUNDDOWN(固定資産税計算入力フォーム!$N$11*$I$2,0)</f>
        <v>7810000</v>
      </c>
      <c r="C2" s="4">
        <f>IF(ROUNDDOWN(B2,-3)&gt;固定資産税計算入力フォーム!$N$11*0.05,ROUNDDOWN(B2,-3),固定資産税計算入力フォーム!$N$11*0.05)</f>
        <v>7810000</v>
      </c>
      <c r="D2" s="4">
        <f>ROUNDDOWN(C2*固定資産税計算入力フォーム!$N$17,-2)</f>
        <v>109300</v>
      </c>
      <c r="E2" s="4">
        <f>ROUNDDOWN(ROUNDDOWN($C2/3,-3)*固定資産税計算入力フォーム!$N$17,-2)</f>
        <v>36400</v>
      </c>
      <c r="F2" s="4">
        <f>ROUNDDOWN(ROUNDDOWN($C2/3,-3)*固定資産税計算入力フォーム!$N$17,-2)</f>
        <v>36400</v>
      </c>
      <c r="G2" s="4">
        <f>ROUNDDOWN(ROUNDDOWN($C2/2,-3)*固定資産税計算入力フォーム!$N$17,-2)</f>
        <v>54600</v>
      </c>
      <c r="I2">
        <f>VLOOKUP(固定資産税計算入力フォーム!$N$13,減価残存率表!$A$1:$K$52,2,TRUE)</f>
        <v>0.78100000000000003</v>
      </c>
      <c r="J2">
        <f>VLOOKUP(固定資産税計算入力フォーム!$N$13,減価残存率表!$A$1:$K$52,3,TRUE)</f>
        <v>0.56200000000000006</v>
      </c>
    </row>
    <row r="3" spans="1:10" x14ac:dyDescent="0.15">
      <c r="A3">
        <v>2</v>
      </c>
      <c r="B3" s="4">
        <f>ROUNDDOWN(B2*$J$2,0)</f>
        <v>4389220</v>
      </c>
      <c r="C3" s="4">
        <f>IF(ROUNDDOWN(B3,-3)&gt;固定資産税計算入力フォーム!$N$11*0.05,ROUNDDOWN(B3,-3),固定資産税計算入力フォーム!$N$11*0.05)</f>
        <v>4389000</v>
      </c>
      <c r="D3" s="4">
        <f>ROUNDDOWN(C3*固定資産税計算入力フォーム!$N$17,-2)</f>
        <v>61400</v>
      </c>
      <c r="E3" s="4">
        <f>ROUNDDOWN(ROUNDDOWN($C3/3,-3)*固定資産税計算入力フォーム!$N$17,-2)</f>
        <v>20400</v>
      </c>
      <c r="F3" s="4">
        <f>ROUNDDOWN(ROUNDDOWN($C3/3,-3)*固定資産税計算入力フォーム!$N$17,-2)</f>
        <v>20400</v>
      </c>
      <c r="G3" s="4">
        <f>ROUNDDOWN(ROUNDDOWN($C3/2,-3)*固定資産税計算入力フォーム!$N$17,-2)</f>
        <v>30700</v>
      </c>
    </row>
    <row r="4" spans="1:10" x14ac:dyDescent="0.15">
      <c r="A4">
        <v>3</v>
      </c>
      <c r="B4" s="4">
        <f t="shared" ref="B4:B21" si="0">ROUNDDOWN(B3*$J$2,0)</f>
        <v>2466741</v>
      </c>
      <c r="C4" s="4">
        <f>IF(ROUNDDOWN(B4,-3)&gt;固定資産税計算入力フォーム!$N$11*0.05,ROUNDDOWN(B4,-3),固定資産税計算入力フォーム!$N$11*0.05)</f>
        <v>2466000</v>
      </c>
      <c r="D4" s="4">
        <f>ROUNDDOWN(C4*固定資産税計算入力フォーム!$N$17,-2)</f>
        <v>34500</v>
      </c>
      <c r="E4" s="4">
        <f>ROUNDDOWN(ROUNDDOWN($C4/3,-3)*固定資産税計算入力フォーム!$N$17,-2)</f>
        <v>11500</v>
      </c>
      <c r="F4" s="4">
        <f>ROUNDDOWN(ROUNDDOWN($C4/3,-3)*固定資産税計算入力フォーム!$N$17,-2)</f>
        <v>11500</v>
      </c>
      <c r="G4" s="4">
        <f>ROUNDDOWN(ROUNDDOWN($C4/2,-3)*固定資産税計算入力フォーム!$N$17,-2)</f>
        <v>17200</v>
      </c>
    </row>
    <row r="5" spans="1:10" x14ac:dyDescent="0.15">
      <c r="A5">
        <v>4</v>
      </c>
      <c r="B5" s="4">
        <f t="shared" si="0"/>
        <v>1386308</v>
      </c>
      <c r="C5" s="4">
        <f>IF(ROUNDDOWN(B5,-3)&gt;固定資産税計算入力フォーム!$N$11*0.05,ROUNDDOWN(B5,-3),固定資産税計算入力フォーム!$N$11*0.05)</f>
        <v>1386000</v>
      </c>
      <c r="D5" s="4">
        <f>ROUNDDOWN(C5*固定資産税計算入力フォーム!$N$17,-2)</f>
        <v>19400</v>
      </c>
      <c r="E5" s="4">
        <f>ROUNDDOWN(ROUNDDOWN($C5/3,-3)*固定資産税計算入力フォーム!$N$17,-2)</f>
        <v>6400</v>
      </c>
      <c r="F5" s="4">
        <f>ROUNDDOWN(ROUNDDOWN($C5/3,-3)*固定資産税計算入力フォーム!$N$17,-2)</f>
        <v>6400</v>
      </c>
      <c r="G5" s="4">
        <f>ROUNDDOWN($C5*固定資産税計算入力フォーム!$N$17,-2)</f>
        <v>19400</v>
      </c>
    </row>
    <row r="6" spans="1:10" x14ac:dyDescent="0.15">
      <c r="A6">
        <v>5</v>
      </c>
      <c r="B6" s="4">
        <f t="shared" si="0"/>
        <v>779105</v>
      </c>
      <c r="C6" s="4">
        <f>IF(ROUNDDOWN(B6,-3)&gt;固定資産税計算入力フォーム!$N$11*0.05,ROUNDDOWN(B6,-3),固定資産税計算入力フォーム!$N$11*0.05)</f>
        <v>779000</v>
      </c>
      <c r="D6" s="4">
        <f>ROUNDDOWN(C6*固定資産税計算入力フォーム!$N$17,-2)</f>
        <v>10900</v>
      </c>
      <c r="E6" s="4">
        <f>ROUNDDOWN(ROUNDDOWN($C6/3,-3)*固定資産税計算入力フォーム!$N$17,-2)</f>
        <v>3600</v>
      </c>
      <c r="F6" s="4">
        <f>ROUNDDOWN($C6*固定資産税計算入力フォーム!$N$17,-2)</f>
        <v>10900</v>
      </c>
      <c r="G6" s="4">
        <f>ROUNDDOWN($C6*固定資産税計算入力フォーム!$N$17,-2)</f>
        <v>10900</v>
      </c>
    </row>
    <row r="7" spans="1:10" x14ac:dyDescent="0.15">
      <c r="A7">
        <v>6</v>
      </c>
      <c r="B7" s="4">
        <f t="shared" si="0"/>
        <v>437857</v>
      </c>
      <c r="C7" s="4">
        <f>IF(ROUNDDOWN(B7,-3)&gt;固定資産税計算入力フォーム!$N$11*0.05,ROUNDDOWN(B7,-3),固定資産税計算入力フォーム!$N$11*0.05)</f>
        <v>500000</v>
      </c>
      <c r="D7" s="4">
        <f>ROUNDDOWN(C7*固定資産税計算入力フォーム!$N$17,-2)</f>
        <v>7000</v>
      </c>
      <c r="E7" s="4">
        <f>ROUNDDOWN($C7*固定資産税計算入力フォーム!$N$17,-2)</f>
        <v>7000</v>
      </c>
      <c r="F7" s="4">
        <f>ROUNDDOWN($C7*固定資産税計算入力フォーム!$N$17,-2)</f>
        <v>7000</v>
      </c>
      <c r="G7" s="4">
        <f>ROUNDDOWN($C7*固定資産税計算入力フォーム!$N$17,-2)</f>
        <v>7000</v>
      </c>
    </row>
    <row r="8" spans="1:10" x14ac:dyDescent="0.15">
      <c r="A8">
        <v>7</v>
      </c>
      <c r="B8" s="4">
        <f t="shared" si="0"/>
        <v>246075</v>
      </c>
      <c r="C8" s="4">
        <f>IF(ROUNDDOWN(B8,-3)&gt;固定資産税計算入力フォーム!$N$11*0.05,ROUNDDOWN(B8,-3),固定資産税計算入力フォーム!$N$11*0.05)</f>
        <v>500000</v>
      </c>
      <c r="D8" s="4">
        <f>ROUNDDOWN(C8*固定資産税計算入力フォーム!$N$17,-2)</f>
        <v>7000</v>
      </c>
      <c r="E8" s="4">
        <f>ROUNDDOWN($C8*固定資産税計算入力フォーム!$N$17,-2)</f>
        <v>7000</v>
      </c>
      <c r="F8" s="4">
        <f>ROUNDDOWN($C8*固定資産税計算入力フォーム!$N$17,-2)</f>
        <v>7000</v>
      </c>
      <c r="G8" s="4">
        <f>ROUNDDOWN($C8*固定資産税計算入力フォーム!$N$17,-2)</f>
        <v>7000</v>
      </c>
    </row>
    <row r="9" spans="1:10" x14ac:dyDescent="0.15">
      <c r="A9">
        <v>8</v>
      </c>
      <c r="B9" s="4">
        <f t="shared" si="0"/>
        <v>138294</v>
      </c>
      <c r="C9" s="4">
        <f>IF(ROUNDDOWN(B9,-3)&gt;固定資産税計算入力フォーム!$N$11*0.05,ROUNDDOWN(B9,-3),固定資産税計算入力フォーム!$N$11*0.05)</f>
        <v>500000</v>
      </c>
      <c r="D9" s="4">
        <f>ROUNDDOWN(C9*固定資産税計算入力フォーム!$N$17,-2)</f>
        <v>7000</v>
      </c>
      <c r="E9" s="4">
        <f>ROUNDDOWN($C9*固定資産税計算入力フォーム!$N$17,-2)</f>
        <v>7000</v>
      </c>
      <c r="F9" s="4">
        <f>ROUNDDOWN($C9*固定資産税計算入力フォーム!$N$17,-2)</f>
        <v>7000</v>
      </c>
      <c r="G9" s="4">
        <f>ROUNDDOWN($C9*固定資産税計算入力フォーム!$N$17,-2)</f>
        <v>7000</v>
      </c>
    </row>
    <row r="10" spans="1:10" x14ac:dyDescent="0.15">
      <c r="A10">
        <v>9</v>
      </c>
      <c r="B10" s="4">
        <f t="shared" si="0"/>
        <v>77721</v>
      </c>
      <c r="C10" s="4">
        <f>IF(ROUNDDOWN(B10,-3)&gt;固定資産税計算入力フォーム!$N$11*0.05,ROUNDDOWN(B10,-3),固定資産税計算入力フォーム!$N$11*0.05)</f>
        <v>500000</v>
      </c>
      <c r="D10" s="4">
        <f>ROUNDDOWN(C10*固定資産税計算入力フォーム!$N$17,-2)</f>
        <v>7000</v>
      </c>
      <c r="E10" s="4">
        <f>ROUNDDOWN($C10*固定資産税計算入力フォーム!$N$17,-2)</f>
        <v>7000</v>
      </c>
      <c r="F10" s="4">
        <f>ROUNDDOWN($C10*固定資産税計算入力フォーム!$N$17,-2)</f>
        <v>7000</v>
      </c>
      <c r="G10" s="4">
        <f>ROUNDDOWN($C10*固定資産税計算入力フォーム!$N$17,-2)</f>
        <v>7000</v>
      </c>
    </row>
    <row r="11" spans="1:10" x14ac:dyDescent="0.15">
      <c r="A11">
        <v>10</v>
      </c>
      <c r="B11" s="4">
        <f t="shared" si="0"/>
        <v>43679</v>
      </c>
      <c r="C11" s="4">
        <f>IF(ROUNDDOWN(B11,-3)&gt;固定資産税計算入力フォーム!$N$11*0.05,ROUNDDOWN(B11,-3),固定資産税計算入力フォーム!$N$11*0.05)</f>
        <v>500000</v>
      </c>
      <c r="D11" s="4">
        <f>ROUNDDOWN(C11*固定資産税計算入力フォーム!$N$17,-2)</f>
        <v>7000</v>
      </c>
      <c r="E11" s="4">
        <f>ROUNDDOWN($C11*固定資産税計算入力フォーム!$N$17,-2)</f>
        <v>7000</v>
      </c>
      <c r="F11" s="4">
        <f>ROUNDDOWN($C11*固定資産税計算入力フォーム!$N$17,-2)</f>
        <v>7000</v>
      </c>
      <c r="G11" s="4">
        <f>ROUNDDOWN($C11*固定資産税計算入力フォーム!$N$17,-2)</f>
        <v>7000</v>
      </c>
    </row>
    <row r="12" spans="1:10" x14ac:dyDescent="0.15">
      <c r="A12">
        <v>11</v>
      </c>
      <c r="B12" s="4">
        <f t="shared" si="0"/>
        <v>24547</v>
      </c>
      <c r="C12" s="4">
        <f>IF(ROUNDDOWN(B12,-3)&gt;固定資産税計算入力フォーム!$N$11*0.05,ROUNDDOWN(B12,-3),固定資産税計算入力フォーム!$N$11*0.05)</f>
        <v>500000</v>
      </c>
      <c r="D12" s="4">
        <f>ROUNDDOWN(C12*固定資産税計算入力フォーム!$N$17,-2)</f>
        <v>7000</v>
      </c>
      <c r="E12" s="4">
        <f>ROUNDDOWN($C12*固定資産税計算入力フォーム!$N$17,-2)</f>
        <v>7000</v>
      </c>
      <c r="F12" s="4">
        <f>ROUNDDOWN($C12*固定資産税計算入力フォーム!$N$17,-2)</f>
        <v>7000</v>
      </c>
      <c r="G12" s="4">
        <f>ROUNDDOWN($C12*固定資産税計算入力フォーム!$N$17,-2)</f>
        <v>7000</v>
      </c>
    </row>
    <row r="13" spans="1:10" x14ac:dyDescent="0.15">
      <c r="A13">
        <v>12</v>
      </c>
      <c r="B13" s="4">
        <f t="shared" si="0"/>
        <v>13795</v>
      </c>
      <c r="C13" s="4">
        <f>IF(ROUNDDOWN(B13,-3)&gt;固定資産税計算入力フォーム!$N$11*0.05,ROUNDDOWN(B13,-3),固定資産税計算入力フォーム!$N$11*0.05)</f>
        <v>500000</v>
      </c>
      <c r="D13" s="4">
        <f>ROUNDDOWN(C13*固定資産税計算入力フォーム!$N$17,-2)</f>
        <v>7000</v>
      </c>
      <c r="E13" s="4">
        <f>ROUNDDOWN($C13*固定資産税計算入力フォーム!$N$17,-2)</f>
        <v>7000</v>
      </c>
      <c r="F13" s="4">
        <f>ROUNDDOWN($C13*固定資産税計算入力フォーム!$N$17,-2)</f>
        <v>7000</v>
      </c>
      <c r="G13" s="4">
        <f>ROUNDDOWN($C13*固定資産税計算入力フォーム!$N$17,-2)</f>
        <v>7000</v>
      </c>
    </row>
    <row r="14" spans="1:10" x14ac:dyDescent="0.15">
      <c r="A14">
        <v>13</v>
      </c>
      <c r="B14" s="4">
        <f t="shared" si="0"/>
        <v>7752</v>
      </c>
      <c r="C14" s="4">
        <f>IF(ROUNDDOWN(B14,-3)&gt;固定資産税計算入力フォーム!$N$11*0.05,ROUNDDOWN(B14,-3),固定資産税計算入力フォーム!$N$11*0.05)</f>
        <v>500000</v>
      </c>
      <c r="D14" s="4">
        <f>ROUNDDOWN(C14*固定資産税計算入力フォーム!$N$17,-2)</f>
        <v>7000</v>
      </c>
      <c r="E14" s="4">
        <f>ROUNDDOWN($C14*固定資産税計算入力フォーム!$N$17,-2)</f>
        <v>7000</v>
      </c>
      <c r="F14" s="4">
        <f>ROUNDDOWN($C14*固定資産税計算入力フォーム!$N$17,-2)</f>
        <v>7000</v>
      </c>
      <c r="G14" s="4">
        <f>ROUNDDOWN($C14*固定資産税計算入力フォーム!$N$17,-2)</f>
        <v>7000</v>
      </c>
    </row>
    <row r="15" spans="1:10" x14ac:dyDescent="0.15">
      <c r="A15">
        <v>14</v>
      </c>
      <c r="B15" s="4">
        <f t="shared" si="0"/>
        <v>4356</v>
      </c>
      <c r="C15" s="4">
        <f>IF(ROUNDDOWN(B15,-3)&gt;固定資産税計算入力フォーム!$N$11*0.05,ROUNDDOWN(B15,-3),固定資産税計算入力フォーム!$N$11*0.05)</f>
        <v>500000</v>
      </c>
      <c r="D15" s="4">
        <f>ROUNDDOWN(C15*固定資産税計算入力フォーム!$N$17,-2)</f>
        <v>7000</v>
      </c>
      <c r="E15" s="4">
        <f>ROUNDDOWN($C15*固定資産税計算入力フォーム!$N$17,-2)</f>
        <v>7000</v>
      </c>
      <c r="F15" s="4">
        <f>ROUNDDOWN($C15*固定資産税計算入力フォーム!$N$17,-2)</f>
        <v>7000</v>
      </c>
      <c r="G15" s="4">
        <f>ROUNDDOWN($C15*固定資産税計算入力フォーム!$N$17,-2)</f>
        <v>7000</v>
      </c>
    </row>
    <row r="16" spans="1:10" x14ac:dyDescent="0.15">
      <c r="A16">
        <v>15</v>
      </c>
      <c r="B16" s="4">
        <f t="shared" si="0"/>
        <v>2448</v>
      </c>
      <c r="C16" s="4">
        <f>IF(ROUNDDOWN(B16,-3)&gt;固定資産税計算入力フォーム!$N$11*0.05,ROUNDDOWN(B16,-3),固定資産税計算入力フォーム!$N$11*0.05)</f>
        <v>500000</v>
      </c>
      <c r="D16" s="4">
        <f>ROUNDDOWN(C16*固定資産税計算入力フォーム!$N$17,-2)</f>
        <v>7000</v>
      </c>
      <c r="E16" s="4">
        <f>ROUNDDOWN($C16*固定資産税計算入力フォーム!$N$17,-2)</f>
        <v>7000</v>
      </c>
      <c r="F16" s="4">
        <f>ROUNDDOWN($C16*固定資産税計算入力フォーム!$N$17,-2)</f>
        <v>7000</v>
      </c>
      <c r="G16" s="4">
        <f>ROUNDDOWN($C16*固定資産税計算入力フォーム!$N$17,-2)</f>
        <v>7000</v>
      </c>
    </row>
    <row r="17" spans="1:7" x14ac:dyDescent="0.15">
      <c r="A17">
        <v>16</v>
      </c>
      <c r="B17" s="4">
        <f t="shared" si="0"/>
        <v>1375</v>
      </c>
      <c r="C17" s="4">
        <f>IF(ROUNDDOWN(B17,-3)&gt;固定資産税計算入力フォーム!$N$11*0.05,ROUNDDOWN(B17,-3),固定資産税計算入力フォーム!$N$11*0.05)</f>
        <v>500000</v>
      </c>
      <c r="D17" s="4">
        <f>ROUNDDOWN(C17*固定資産税計算入力フォーム!$N$17,-2)</f>
        <v>7000</v>
      </c>
      <c r="E17" s="4">
        <f>ROUNDDOWN($C17*固定資産税計算入力フォーム!$N$17,-2)</f>
        <v>7000</v>
      </c>
      <c r="F17" s="4">
        <f>ROUNDDOWN($C17*固定資産税計算入力フォーム!$N$17,-2)</f>
        <v>7000</v>
      </c>
      <c r="G17" s="4">
        <f>ROUNDDOWN($C17*固定資産税計算入力フォーム!$N$17,-2)</f>
        <v>7000</v>
      </c>
    </row>
    <row r="18" spans="1:7" x14ac:dyDescent="0.15">
      <c r="A18">
        <v>17</v>
      </c>
      <c r="B18" s="4">
        <f t="shared" si="0"/>
        <v>772</v>
      </c>
      <c r="C18" s="4">
        <f>IF(ROUNDDOWN(B18,-3)&gt;固定資産税計算入力フォーム!$N$11*0.05,ROUNDDOWN(B18,-3),固定資産税計算入力フォーム!$N$11*0.05)</f>
        <v>500000</v>
      </c>
      <c r="D18" s="4">
        <f>ROUNDDOWN(C18*固定資産税計算入力フォーム!$N$17,-2)</f>
        <v>7000</v>
      </c>
      <c r="E18" s="4">
        <f>ROUNDDOWN($C18*固定資産税計算入力フォーム!$N$17,-2)</f>
        <v>7000</v>
      </c>
      <c r="F18" s="4">
        <f>ROUNDDOWN($C18*固定資産税計算入力フォーム!$N$17,-2)</f>
        <v>7000</v>
      </c>
      <c r="G18" s="4">
        <f>ROUNDDOWN($C18*固定資産税計算入力フォーム!$N$17,-2)</f>
        <v>7000</v>
      </c>
    </row>
    <row r="19" spans="1:7" x14ac:dyDescent="0.15">
      <c r="A19">
        <v>18</v>
      </c>
      <c r="B19" s="4">
        <f t="shared" si="0"/>
        <v>433</v>
      </c>
      <c r="C19" s="4">
        <f>IF(ROUNDDOWN(B19,-3)&gt;固定資産税計算入力フォーム!$N$11*0.05,ROUNDDOWN(B19,-3),固定資産税計算入力フォーム!$N$11*0.05)</f>
        <v>500000</v>
      </c>
      <c r="D19" s="4">
        <f>ROUNDDOWN(C19*固定資産税計算入力フォーム!$N$17,-2)</f>
        <v>7000</v>
      </c>
      <c r="E19" s="4">
        <f>ROUNDDOWN($C19*固定資産税計算入力フォーム!$N$17,-2)</f>
        <v>7000</v>
      </c>
      <c r="F19" s="4">
        <f>ROUNDDOWN($C19*固定資産税計算入力フォーム!$N$17,-2)</f>
        <v>7000</v>
      </c>
      <c r="G19" s="4">
        <f>ROUNDDOWN($C19*固定資産税計算入力フォーム!$N$17,-2)</f>
        <v>7000</v>
      </c>
    </row>
    <row r="20" spans="1:7" x14ac:dyDescent="0.15">
      <c r="A20">
        <v>19</v>
      </c>
      <c r="B20" s="4">
        <f t="shared" si="0"/>
        <v>243</v>
      </c>
      <c r="C20" s="4">
        <f>IF(ROUNDDOWN(B20,-3)&gt;固定資産税計算入力フォーム!$N$11*0.05,ROUNDDOWN(B20,-3),固定資産税計算入力フォーム!$N$11*0.05)</f>
        <v>500000</v>
      </c>
      <c r="D20" s="4">
        <f>ROUNDDOWN(C20*固定資産税計算入力フォーム!$N$17,-2)</f>
        <v>7000</v>
      </c>
      <c r="E20" s="4">
        <f>ROUNDDOWN($C20*固定資産税計算入力フォーム!$N$17,-2)</f>
        <v>7000</v>
      </c>
      <c r="F20" s="4">
        <f>ROUNDDOWN($C20*固定資産税計算入力フォーム!$N$17,-2)</f>
        <v>7000</v>
      </c>
      <c r="G20" s="4">
        <f>ROUNDDOWN($C20*固定資産税計算入力フォーム!$N$17,-2)</f>
        <v>7000</v>
      </c>
    </row>
    <row r="21" spans="1:7" x14ac:dyDescent="0.15">
      <c r="A21">
        <v>20</v>
      </c>
      <c r="B21" s="4">
        <f t="shared" si="0"/>
        <v>136</v>
      </c>
      <c r="C21" s="4">
        <f>IF(ROUNDDOWN(B21,-3)&gt;固定資産税計算入力フォーム!$N$11*0.05,ROUNDDOWN(B21,-3),固定資産税計算入力フォーム!$N$11*0.05)</f>
        <v>500000</v>
      </c>
      <c r="D21" s="4">
        <f>ROUNDDOWN(C21*固定資産税計算入力フォーム!$N$17,-2)</f>
        <v>7000</v>
      </c>
      <c r="E21" s="4">
        <f>ROUNDDOWN($C21*固定資産税計算入力フォーム!$N$17,-2)</f>
        <v>7000</v>
      </c>
      <c r="F21" s="4">
        <f>ROUNDDOWN($C21*固定資産税計算入力フォーム!$N$17,-2)</f>
        <v>7000</v>
      </c>
      <c r="G21" s="4">
        <f>ROUNDDOWN($C21*固定資産税計算入力フォーム!$N$17,-2)</f>
        <v>7000</v>
      </c>
    </row>
  </sheetData>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1"/>
  <sheetViews>
    <sheetView workbookViewId="0">
      <selection activeCell="G1" sqref="G1:G1048576"/>
    </sheetView>
  </sheetViews>
  <sheetFormatPr defaultRowHeight="13.5" x14ac:dyDescent="0.15"/>
  <cols>
    <col min="2" max="2" width="18.625" customWidth="1"/>
    <col min="3" max="4" width="18.625" style="4" customWidth="1"/>
    <col min="5" max="7" width="23.875" style="4" bestFit="1" customWidth="1"/>
    <col min="9" max="10" width="23.625" customWidth="1"/>
  </cols>
  <sheetData>
    <row r="1" spans="1:10" ht="27" x14ac:dyDescent="0.15">
      <c r="A1" s="5" t="s">
        <v>8</v>
      </c>
      <c r="B1" s="6" t="s">
        <v>6</v>
      </c>
      <c r="C1" s="11" t="s">
        <v>15</v>
      </c>
      <c r="D1" s="6" t="s">
        <v>7</v>
      </c>
      <c r="E1" s="6" t="s">
        <v>34</v>
      </c>
      <c r="F1" s="6" t="s">
        <v>35</v>
      </c>
      <c r="G1" s="6" t="s">
        <v>33</v>
      </c>
      <c r="I1" s="5" t="s">
        <v>1</v>
      </c>
      <c r="J1" s="5" t="s">
        <v>4</v>
      </c>
    </row>
    <row r="2" spans="1:10" x14ac:dyDescent="0.15">
      <c r="A2">
        <v>1</v>
      </c>
      <c r="B2" s="4">
        <f>ROUNDDOWN(固定資産税計算入力フォーム!$P$11*$I$2,0)</f>
        <v>8150000</v>
      </c>
      <c r="C2" s="4">
        <f>IF(ROUNDDOWN(B2,-3)&gt;固定資産税計算入力フォーム!$P$11*0.05,ROUNDDOWN(B2,-3),固定資産税計算入力フォーム!$P$11*0.05)</f>
        <v>8150000</v>
      </c>
      <c r="D2" s="4">
        <f>ROUNDDOWN(C2*固定資産税計算入力フォーム!$P$17,-2)</f>
        <v>114100</v>
      </c>
      <c r="E2" s="4">
        <f>ROUNDDOWN(ROUNDDOWN($C2/3,-3)*固定資産税計算入力フォーム!$P$17,-2)</f>
        <v>38000</v>
      </c>
      <c r="F2" s="4">
        <f>ROUNDDOWN(ROUNDDOWN($C2/3,-3)*固定資産税計算入力フォーム!$P$17,-2)</f>
        <v>38000</v>
      </c>
      <c r="G2" s="4">
        <f>ROUNDDOWN(ROUNDDOWN($C2/2,-3)*固定資産税計算入力フォーム!$P$17,-2)</f>
        <v>57000</v>
      </c>
      <c r="I2">
        <f>VLOOKUP(固定資産税計算入力フォーム!$P$13,減価残存率表!$A$1:$M$52,2,TRUE)</f>
        <v>0.81499999999999995</v>
      </c>
      <c r="J2">
        <f>VLOOKUP(固定資産税計算入力フォーム!$P$13,減価残存率表!$A$1:$M$52,3,TRUE)</f>
        <v>0.63100000000000001</v>
      </c>
    </row>
    <row r="3" spans="1:10" x14ac:dyDescent="0.15">
      <c r="A3">
        <v>2</v>
      </c>
      <c r="B3" s="4">
        <f>ROUNDDOWN(B2*$J$2,0)</f>
        <v>5142650</v>
      </c>
      <c r="C3" s="4">
        <f>IF(ROUNDDOWN(B3,-3)&gt;固定資産税計算入力フォーム!$P$11*0.05,ROUNDDOWN(B3,-3),固定資産税計算入力フォーム!$P$11*0.05)</f>
        <v>5142000</v>
      </c>
      <c r="D3" s="4">
        <f>ROUNDDOWN(C3*固定資産税計算入力フォーム!$P$17,-2)</f>
        <v>71900</v>
      </c>
      <c r="E3" s="4">
        <f>ROUNDDOWN(ROUNDDOWN($C3/3,-3)*固定資産税計算入力フォーム!$P$17,-2)</f>
        <v>23900</v>
      </c>
      <c r="F3" s="4">
        <f>ROUNDDOWN(ROUNDDOWN($C3/3,-3)*固定資産税計算入力フォーム!$P$17,-2)</f>
        <v>23900</v>
      </c>
      <c r="G3" s="4">
        <f>ROUNDDOWN(ROUNDDOWN($C3/2,-3)*固定資産税計算入力フォーム!$P$17,-2)</f>
        <v>35900</v>
      </c>
    </row>
    <row r="4" spans="1:10" x14ac:dyDescent="0.15">
      <c r="A4">
        <v>3</v>
      </c>
      <c r="B4" s="4">
        <f t="shared" ref="B4:B21" si="0">ROUNDDOWN(B3*$J$2,0)</f>
        <v>3245012</v>
      </c>
      <c r="C4" s="4">
        <f>IF(ROUNDDOWN(B4,-3)&gt;固定資産税計算入力フォーム!$P$11*0.05,ROUNDDOWN(B4,-3),固定資産税計算入力フォーム!$P$11*0.05)</f>
        <v>3245000</v>
      </c>
      <c r="D4" s="4">
        <f>ROUNDDOWN(C4*固定資産税計算入力フォーム!$P$17,-2)</f>
        <v>45400</v>
      </c>
      <c r="E4" s="4">
        <f>ROUNDDOWN(ROUNDDOWN($C4/3,-3)*固定資産税計算入力フォーム!$P$17,-2)</f>
        <v>15100</v>
      </c>
      <c r="F4" s="4">
        <f>ROUNDDOWN(ROUNDDOWN($C4/3,-3)*固定資産税計算入力フォーム!$P$17,-2)</f>
        <v>15100</v>
      </c>
      <c r="G4" s="4">
        <f>ROUNDDOWN(ROUNDDOWN($C4/2,-3)*固定資産税計算入力フォーム!$P$17,-2)</f>
        <v>22700</v>
      </c>
    </row>
    <row r="5" spans="1:10" x14ac:dyDescent="0.15">
      <c r="A5">
        <v>4</v>
      </c>
      <c r="B5" s="4">
        <f t="shared" si="0"/>
        <v>2047602</v>
      </c>
      <c r="C5" s="4">
        <f>IF(ROUNDDOWN(B5,-3)&gt;固定資産税計算入力フォーム!$P$11*0.05,ROUNDDOWN(B5,-3),固定資産税計算入力フォーム!$P$11*0.05)</f>
        <v>2047000</v>
      </c>
      <c r="D5" s="4">
        <f>ROUNDDOWN(C5*固定資産税計算入力フォーム!$P$17,-2)</f>
        <v>28600</v>
      </c>
      <c r="E5" s="4">
        <f>ROUNDDOWN(ROUNDDOWN($C5/3,-3)*固定資産税計算入力フォーム!$P$17,-2)</f>
        <v>9500</v>
      </c>
      <c r="F5" s="4">
        <f>ROUNDDOWN(ROUNDDOWN($C5/3,-3)*固定資産税計算入力フォーム!$P$17,-2)</f>
        <v>9500</v>
      </c>
      <c r="G5" s="4">
        <f>ROUNDDOWN($C5*固定資産税計算入力フォーム!$P$17,-2)</f>
        <v>28600</v>
      </c>
    </row>
    <row r="6" spans="1:10" x14ac:dyDescent="0.15">
      <c r="A6">
        <v>5</v>
      </c>
      <c r="B6" s="4">
        <f t="shared" si="0"/>
        <v>1292036</v>
      </c>
      <c r="C6" s="4">
        <f>IF(ROUNDDOWN(B6,-3)&gt;固定資産税計算入力フォーム!$P$11*0.05,ROUNDDOWN(B6,-3),固定資産税計算入力フォーム!$P$11*0.05)</f>
        <v>1292000</v>
      </c>
      <c r="D6" s="4">
        <f>ROUNDDOWN(C6*固定資産税計算入力フォーム!$P$17,-2)</f>
        <v>18000</v>
      </c>
      <c r="E6" s="4">
        <f>ROUNDDOWN(ROUNDDOWN($C6/3,-3)*固定資産税計算入力フォーム!$P$17,-2)</f>
        <v>6000</v>
      </c>
      <c r="F6" s="4">
        <f>ROUNDDOWN($C6*固定資産税計算入力フォーム!$P$17,-2)</f>
        <v>18000</v>
      </c>
      <c r="G6" s="4">
        <f>ROUNDDOWN($C6*固定資産税計算入力フォーム!$P$17,-2)</f>
        <v>18000</v>
      </c>
    </row>
    <row r="7" spans="1:10" x14ac:dyDescent="0.15">
      <c r="A7">
        <v>6</v>
      </c>
      <c r="B7" s="4">
        <f t="shared" si="0"/>
        <v>815274</v>
      </c>
      <c r="C7" s="4">
        <f>IF(ROUNDDOWN(B7,-3)&gt;固定資産税計算入力フォーム!$P$11*0.05,ROUNDDOWN(B7,-3),固定資産税計算入力フォーム!$P$11*0.05)</f>
        <v>815000</v>
      </c>
      <c r="D7" s="4">
        <f>ROUNDDOWN(C7*固定資産税計算入力フォーム!$P$17,-2)</f>
        <v>11400</v>
      </c>
      <c r="E7" s="4">
        <f>ROUNDDOWN($C7*固定資産税計算入力フォーム!$P$17,-2)</f>
        <v>11400</v>
      </c>
      <c r="F7" s="4">
        <f>ROUNDDOWN($C7*固定資産税計算入力フォーム!$P$17,-2)</f>
        <v>11400</v>
      </c>
      <c r="G7" s="4">
        <f>ROUNDDOWN($C7*固定資産税計算入力フォーム!$P$17,-2)</f>
        <v>11400</v>
      </c>
    </row>
    <row r="8" spans="1:10" x14ac:dyDescent="0.15">
      <c r="A8">
        <v>7</v>
      </c>
      <c r="B8" s="4">
        <f t="shared" si="0"/>
        <v>514437</v>
      </c>
      <c r="C8" s="4">
        <f>IF(ROUNDDOWN(B8,-3)&gt;固定資産税計算入力フォーム!$P$11*0.05,ROUNDDOWN(B8,-3),固定資産税計算入力フォーム!$P$11*0.05)</f>
        <v>514000</v>
      </c>
      <c r="D8" s="4">
        <f>ROUNDDOWN(C8*固定資産税計算入力フォーム!$P$17,-2)</f>
        <v>7100</v>
      </c>
      <c r="E8" s="4">
        <f>ROUNDDOWN($C8*固定資産税計算入力フォーム!$P$17,-2)</f>
        <v>7100</v>
      </c>
      <c r="F8" s="4">
        <f>ROUNDDOWN($C8*固定資産税計算入力フォーム!$P$17,-2)</f>
        <v>7100</v>
      </c>
      <c r="G8" s="4">
        <f>ROUNDDOWN($C8*固定資産税計算入力フォーム!$P$17,-2)</f>
        <v>7100</v>
      </c>
    </row>
    <row r="9" spans="1:10" x14ac:dyDescent="0.15">
      <c r="A9">
        <v>8</v>
      </c>
      <c r="B9" s="4">
        <f t="shared" si="0"/>
        <v>324609</v>
      </c>
      <c r="C9" s="4">
        <f>IF(ROUNDDOWN(B9,-3)&gt;固定資産税計算入力フォーム!$P$11*0.05,ROUNDDOWN(B9,-3),固定資産税計算入力フォーム!$P$11*0.05)</f>
        <v>500000</v>
      </c>
      <c r="D9" s="4">
        <f>ROUNDDOWN(C9*固定資産税計算入力フォーム!$P$17,-2)</f>
        <v>7000</v>
      </c>
      <c r="E9" s="4">
        <f>ROUNDDOWN($C9*固定資産税計算入力フォーム!$P$17,-2)</f>
        <v>7000</v>
      </c>
      <c r="F9" s="4">
        <f>ROUNDDOWN($C9*固定資産税計算入力フォーム!$P$17,-2)</f>
        <v>7000</v>
      </c>
      <c r="G9" s="4">
        <f>ROUNDDOWN($C9*固定資産税計算入力フォーム!$P$17,-2)</f>
        <v>7000</v>
      </c>
    </row>
    <row r="10" spans="1:10" x14ac:dyDescent="0.15">
      <c r="A10">
        <v>9</v>
      </c>
      <c r="B10" s="4">
        <f t="shared" si="0"/>
        <v>204828</v>
      </c>
      <c r="C10" s="4">
        <f>IF(ROUNDDOWN(B10,-3)&gt;固定資産税計算入力フォーム!$P$11*0.05,ROUNDDOWN(B10,-3),固定資産税計算入力フォーム!$P$11*0.05)</f>
        <v>500000</v>
      </c>
      <c r="D10" s="4">
        <f>ROUNDDOWN(C10*固定資産税計算入力フォーム!$P$17,-2)</f>
        <v>7000</v>
      </c>
      <c r="E10" s="4">
        <f>ROUNDDOWN($C10*固定資産税計算入力フォーム!$P$17,-2)</f>
        <v>7000</v>
      </c>
      <c r="F10" s="4">
        <f>ROUNDDOWN($C10*固定資産税計算入力フォーム!$P$17,-2)</f>
        <v>7000</v>
      </c>
      <c r="G10" s="4">
        <f>ROUNDDOWN($C10*固定資産税計算入力フォーム!$P$17,-2)</f>
        <v>7000</v>
      </c>
    </row>
    <row r="11" spans="1:10" x14ac:dyDescent="0.15">
      <c r="A11">
        <v>10</v>
      </c>
      <c r="B11" s="4">
        <f t="shared" si="0"/>
        <v>129246</v>
      </c>
      <c r="C11" s="4">
        <f>IF(ROUNDDOWN(B11,-3)&gt;固定資産税計算入力フォーム!$P$11*0.05,ROUNDDOWN(B11,-3),固定資産税計算入力フォーム!$P$11*0.05)</f>
        <v>500000</v>
      </c>
      <c r="D11" s="4">
        <f>ROUNDDOWN(C11*固定資産税計算入力フォーム!$P$17,-2)</f>
        <v>7000</v>
      </c>
      <c r="E11" s="4">
        <f>ROUNDDOWN($C11*固定資産税計算入力フォーム!$P$17,-2)</f>
        <v>7000</v>
      </c>
      <c r="F11" s="4">
        <f>ROUNDDOWN($C11*固定資産税計算入力フォーム!$P$17,-2)</f>
        <v>7000</v>
      </c>
      <c r="G11" s="4">
        <f>ROUNDDOWN($C11*固定資産税計算入力フォーム!$P$17,-2)</f>
        <v>7000</v>
      </c>
    </row>
    <row r="12" spans="1:10" x14ac:dyDescent="0.15">
      <c r="A12">
        <v>11</v>
      </c>
      <c r="B12" s="4">
        <f t="shared" si="0"/>
        <v>81554</v>
      </c>
      <c r="C12" s="4">
        <f>IF(ROUNDDOWN(B12,-3)&gt;固定資産税計算入力フォーム!$P$11*0.05,ROUNDDOWN(B12,-3),固定資産税計算入力フォーム!$P$11*0.05)</f>
        <v>500000</v>
      </c>
      <c r="D12" s="4">
        <f>ROUNDDOWN(C12*固定資産税計算入力フォーム!$P$17,-2)</f>
        <v>7000</v>
      </c>
      <c r="E12" s="4">
        <f>ROUNDDOWN($C12*固定資産税計算入力フォーム!$P$17,-2)</f>
        <v>7000</v>
      </c>
      <c r="F12" s="4">
        <f>ROUNDDOWN($C12*固定資産税計算入力フォーム!$P$17,-2)</f>
        <v>7000</v>
      </c>
      <c r="G12" s="4">
        <f>ROUNDDOWN($C12*固定資産税計算入力フォーム!$P$17,-2)</f>
        <v>7000</v>
      </c>
    </row>
    <row r="13" spans="1:10" x14ac:dyDescent="0.15">
      <c r="A13">
        <v>12</v>
      </c>
      <c r="B13" s="4">
        <f t="shared" si="0"/>
        <v>51460</v>
      </c>
      <c r="C13" s="4">
        <f>IF(ROUNDDOWN(B13,-3)&gt;固定資産税計算入力フォーム!$P$11*0.05,ROUNDDOWN(B13,-3),固定資産税計算入力フォーム!$P$11*0.05)</f>
        <v>500000</v>
      </c>
      <c r="D13" s="4">
        <f>ROUNDDOWN(C13*固定資産税計算入力フォーム!$P$17,-2)</f>
        <v>7000</v>
      </c>
      <c r="E13" s="4">
        <f>ROUNDDOWN($C13*固定資産税計算入力フォーム!$P$17,-2)</f>
        <v>7000</v>
      </c>
      <c r="F13" s="4">
        <f>ROUNDDOWN($C13*固定資産税計算入力フォーム!$P$17,-2)</f>
        <v>7000</v>
      </c>
      <c r="G13" s="4">
        <f>ROUNDDOWN($C13*固定資産税計算入力フォーム!$P$17,-2)</f>
        <v>7000</v>
      </c>
    </row>
    <row r="14" spans="1:10" x14ac:dyDescent="0.15">
      <c r="A14">
        <v>13</v>
      </c>
      <c r="B14" s="4">
        <f t="shared" si="0"/>
        <v>32471</v>
      </c>
      <c r="C14" s="4">
        <f>IF(ROUNDDOWN(B14,-3)&gt;固定資産税計算入力フォーム!$P$11*0.05,ROUNDDOWN(B14,-3),固定資産税計算入力フォーム!$P$11*0.05)</f>
        <v>500000</v>
      </c>
      <c r="D14" s="4">
        <f>ROUNDDOWN(C14*固定資産税計算入力フォーム!$P$17,-2)</f>
        <v>7000</v>
      </c>
      <c r="E14" s="4">
        <f>ROUNDDOWN($C14*固定資産税計算入力フォーム!$P$17,-2)</f>
        <v>7000</v>
      </c>
      <c r="F14" s="4">
        <f>ROUNDDOWN($C14*固定資産税計算入力フォーム!$P$17,-2)</f>
        <v>7000</v>
      </c>
      <c r="G14" s="4">
        <f>ROUNDDOWN($C14*固定資産税計算入力フォーム!$P$17,-2)</f>
        <v>7000</v>
      </c>
    </row>
    <row r="15" spans="1:10" x14ac:dyDescent="0.15">
      <c r="A15">
        <v>14</v>
      </c>
      <c r="B15" s="4">
        <f t="shared" si="0"/>
        <v>20489</v>
      </c>
      <c r="C15" s="4">
        <f>IF(ROUNDDOWN(B15,-3)&gt;固定資産税計算入力フォーム!$P$11*0.05,ROUNDDOWN(B15,-3),固定資産税計算入力フォーム!$P$11*0.05)</f>
        <v>500000</v>
      </c>
      <c r="D15" s="4">
        <f>ROUNDDOWN(C15*固定資産税計算入力フォーム!$P$17,-2)</f>
        <v>7000</v>
      </c>
      <c r="E15" s="4">
        <f>ROUNDDOWN($C15*固定資産税計算入力フォーム!$P$17,-2)</f>
        <v>7000</v>
      </c>
      <c r="F15" s="4">
        <f>ROUNDDOWN($C15*固定資産税計算入力フォーム!$P$17,-2)</f>
        <v>7000</v>
      </c>
      <c r="G15" s="4">
        <f>ROUNDDOWN($C15*固定資産税計算入力フォーム!$P$17,-2)</f>
        <v>7000</v>
      </c>
    </row>
    <row r="16" spans="1:10" x14ac:dyDescent="0.15">
      <c r="A16">
        <v>15</v>
      </c>
      <c r="B16" s="4">
        <f t="shared" si="0"/>
        <v>12928</v>
      </c>
      <c r="C16" s="4">
        <f>IF(ROUNDDOWN(B16,-3)&gt;固定資産税計算入力フォーム!$P$11*0.05,ROUNDDOWN(B16,-3),固定資産税計算入力フォーム!$P$11*0.05)</f>
        <v>500000</v>
      </c>
      <c r="D16" s="4">
        <f>ROUNDDOWN(C16*固定資産税計算入力フォーム!$P$17,-2)</f>
        <v>7000</v>
      </c>
      <c r="E16" s="4">
        <f>ROUNDDOWN($C16*固定資産税計算入力フォーム!$P$17,-2)</f>
        <v>7000</v>
      </c>
      <c r="F16" s="4">
        <f>ROUNDDOWN($C16*固定資産税計算入力フォーム!$P$17,-2)</f>
        <v>7000</v>
      </c>
      <c r="G16" s="4">
        <f>ROUNDDOWN($C16*固定資産税計算入力フォーム!$P$17,-2)</f>
        <v>7000</v>
      </c>
    </row>
    <row r="17" spans="1:7" x14ac:dyDescent="0.15">
      <c r="A17">
        <v>16</v>
      </c>
      <c r="B17" s="4">
        <f t="shared" si="0"/>
        <v>8157</v>
      </c>
      <c r="C17" s="4">
        <f>IF(ROUNDDOWN(B17,-3)&gt;固定資産税計算入力フォーム!$P$11*0.05,ROUNDDOWN(B17,-3),固定資産税計算入力フォーム!$P$11*0.05)</f>
        <v>500000</v>
      </c>
      <c r="D17" s="4">
        <f>ROUNDDOWN(C17*固定資産税計算入力フォーム!$P$17,-2)</f>
        <v>7000</v>
      </c>
      <c r="E17" s="4">
        <f>ROUNDDOWN($C17*固定資産税計算入力フォーム!$P$17,-2)</f>
        <v>7000</v>
      </c>
      <c r="F17" s="4">
        <f>ROUNDDOWN($C17*固定資産税計算入力フォーム!$P$17,-2)</f>
        <v>7000</v>
      </c>
      <c r="G17" s="4">
        <f>ROUNDDOWN($C17*固定資産税計算入力フォーム!$P$17,-2)</f>
        <v>7000</v>
      </c>
    </row>
    <row r="18" spans="1:7" x14ac:dyDescent="0.15">
      <c r="A18">
        <v>17</v>
      </c>
      <c r="B18" s="4">
        <f t="shared" si="0"/>
        <v>5147</v>
      </c>
      <c r="C18" s="4">
        <f>IF(ROUNDDOWN(B18,-3)&gt;固定資産税計算入力フォーム!$P$11*0.05,ROUNDDOWN(B18,-3),固定資産税計算入力フォーム!$P$11*0.05)</f>
        <v>500000</v>
      </c>
      <c r="D18" s="4">
        <f>ROUNDDOWN(C18*固定資産税計算入力フォーム!$P$17,-2)</f>
        <v>7000</v>
      </c>
      <c r="E18" s="4">
        <f>ROUNDDOWN($C18*固定資産税計算入力フォーム!$P$17,-2)</f>
        <v>7000</v>
      </c>
      <c r="F18" s="4">
        <f>ROUNDDOWN($C18*固定資産税計算入力フォーム!$P$17,-2)</f>
        <v>7000</v>
      </c>
      <c r="G18" s="4">
        <f>ROUNDDOWN($C18*固定資産税計算入力フォーム!$P$17,-2)</f>
        <v>7000</v>
      </c>
    </row>
    <row r="19" spans="1:7" x14ac:dyDescent="0.15">
      <c r="A19">
        <v>18</v>
      </c>
      <c r="B19" s="4">
        <f t="shared" si="0"/>
        <v>3247</v>
      </c>
      <c r="C19" s="4">
        <f>IF(ROUNDDOWN(B19,-3)&gt;固定資産税計算入力フォーム!$P$11*0.05,ROUNDDOWN(B19,-3),固定資産税計算入力フォーム!$P$11*0.05)</f>
        <v>500000</v>
      </c>
      <c r="D19" s="4">
        <f>ROUNDDOWN(C19*固定資産税計算入力フォーム!$P$17,-2)</f>
        <v>7000</v>
      </c>
      <c r="E19" s="4">
        <f>ROUNDDOWN($C19*固定資産税計算入力フォーム!$P$17,-2)</f>
        <v>7000</v>
      </c>
      <c r="F19" s="4">
        <f>ROUNDDOWN($C19*固定資産税計算入力フォーム!$P$17,-2)</f>
        <v>7000</v>
      </c>
      <c r="G19" s="4">
        <f>ROUNDDOWN($C19*固定資産税計算入力フォーム!$P$17,-2)</f>
        <v>7000</v>
      </c>
    </row>
    <row r="20" spans="1:7" x14ac:dyDescent="0.15">
      <c r="A20">
        <v>19</v>
      </c>
      <c r="B20" s="4">
        <f t="shared" si="0"/>
        <v>2048</v>
      </c>
      <c r="C20" s="4">
        <f>IF(ROUNDDOWN(B20,-3)&gt;固定資産税計算入力フォーム!$P$11*0.05,ROUNDDOWN(B20,-3),固定資産税計算入力フォーム!$P$11*0.05)</f>
        <v>500000</v>
      </c>
      <c r="D20" s="4">
        <f>ROUNDDOWN(C20*固定資産税計算入力フォーム!$P$17,-2)</f>
        <v>7000</v>
      </c>
      <c r="E20" s="4">
        <f>ROUNDDOWN($C20*固定資産税計算入力フォーム!$P$17,-2)</f>
        <v>7000</v>
      </c>
      <c r="F20" s="4">
        <f>ROUNDDOWN($C20*固定資産税計算入力フォーム!$P$17,-2)</f>
        <v>7000</v>
      </c>
      <c r="G20" s="4">
        <f>ROUNDDOWN($C20*固定資産税計算入力フォーム!$P$17,-2)</f>
        <v>7000</v>
      </c>
    </row>
    <row r="21" spans="1:7" x14ac:dyDescent="0.15">
      <c r="A21">
        <v>20</v>
      </c>
      <c r="B21" s="4">
        <f t="shared" si="0"/>
        <v>1292</v>
      </c>
      <c r="C21" s="4">
        <f>IF(ROUNDDOWN(B21,-3)&gt;固定資産税計算入力フォーム!$P$11*0.05,ROUNDDOWN(B21,-3),固定資産税計算入力フォーム!$P$11*0.05)</f>
        <v>500000</v>
      </c>
      <c r="D21" s="4">
        <f>ROUNDDOWN(C21*固定資産税計算入力フォーム!$P$17,-2)</f>
        <v>7000</v>
      </c>
      <c r="E21" s="4">
        <f>ROUNDDOWN($C21*固定資産税計算入力フォーム!$P$17,-2)</f>
        <v>7000</v>
      </c>
      <c r="F21" s="4">
        <f>ROUNDDOWN($C21*固定資産税計算入力フォーム!$P$17,-2)</f>
        <v>7000</v>
      </c>
      <c r="G21" s="4">
        <f>ROUNDDOWN($C21*固定資産税計算入力フォーム!$P$17,-2)</f>
        <v>7000</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固定資産税計算入力フォーム</vt:lpstr>
      <vt:lpstr>減価残存率表</vt:lpstr>
      <vt:lpstr>計算用シート</vt:lpstr>
      <vt:lpstr>計算用シート2</vt:lpstr>
      <vt:lpstr>計算用シート3</vt:lpstr>
      <vt:lpstr>計算用シート4</vt:lpstr>
      <vt:lpstr>計算用シート5</vt:lpstr>
      <vt:lpstr>固定資産税計算入力フォーム!Print_Area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hamanaka</dc:creator>
  <cp:lastModifiedBy>jlauser05</cp:lastModifiedBy>
  <cp:lastPrinted>2017-03-16T03:04:06Z</cp:lastPrinted>
  <dcterms:created xsi:type="dcterms:W3CDTF">2016-02-16T00:55:55Z</dcterms:created>
  <dcterms:modified xsi:type="dcterms:W3CDTF">2023-04-11T01:46:11Z</dcterms:modified>
</cp:coreProperties>
</file>